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5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6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7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8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9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13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14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15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16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17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1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4/Rugsėjis/2024 09 20 - 2024 09 26/"/>
    </mc:Choice>
  </mc:AlternateContent>
  <xr:revisionPtr revIDLastSave="328" documentId="13_ncr:1_{12B72113-9898-48F2-B8A0-5728FE1D86BC}" xr6:coauthVersionLast="47" xr6:coauthVersionMax="47" xr10:uidLastSave="{BCA60F65-FDBD-414F-BC7B-6128DA03A665}"/>
  <bookViews>
    <workbookView xWindow="-120" yWindow="-120" windowWidth="29040" windowHeight="15840" xr2:uid="{00000000-000D-0000-FFFF-FFFF00000000}"/>
  </bookViews>
  <sheets>
    <sheet name="09.20-09.26" sheetId="22" r:id="rId1"/>
    <sheet name="09.13-09.19" sheetId="21" r:id="rId2"/>
    <sheet name="09.06-09.12" sheetId="20" r:id="rId3"/>
    <sheet name="08.30-09.05" sheetId="19" r:id="rId4"/>
    <sheet name="08.23-08.29" sheetId="17" r:id="rId5"/>
    <sheet name="08.16-08.22" sheetId="16" r:id="rId6"/>
    <sheet name="08.09-08.15" sheetId="15" r:id="rId7"/>
    <sheet name="08.02-08.08" sheetId="14" r:id="rId8"/>
    <sheet name="07.26-08.01" sheetId="13" r:id="rId9"/>
    <sheet name="07.19-07.25" sheetId="12" r:id="rId10"/>
    <sheet name="07.12-07.18" sheetId="11" r:id="rId11"/>
    <sheet name="07.05-07.11" sheetId="10" r:id="rId12"/>
    <sheet name="06.28-07.04" sheetId="8" r:id="rId13"/>
    <sheet name="06.21-06.27" sheetId="6" r:id="rId14"/>
    <sheet name="06.14-06.20" sheetId="5" r:id="rId15"/>
    <sheet name="06.07-06.13" sheetId="4" r:id="rId16"/>
    <sheet name="05.31-06.06" sheetId="3" r:id="rId17"/>
    <sheet name="05.24-05.30" sheetId="2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2" l="1"/>
  <c r="I5" i="22"/>
  <c r="I6" i="22"/>
  <c r="I7" i="22"/>
  <c r="I8" i="22"/>
  <c r="I9" i="22"/>
  <c r="I10" i="22"/>
  <c r="I11" i="22"/>
  <c r="I12" i="22"/>
  <c r="I13" i="22"/>
  <c r="I14" i="22"/>
  <c r="I15" i="22"/>
  <c r="I16" i="22"/>
  <c r="I18" i="22"/>
  <c r="I19" i="22"/>
  <c r="I17" i="22"/>
  <c r="F20" i="22" l="1"/>
  <c r="I26" i="22"/>
  <c r="I3" i="22"/>
  <c r="F8" i="22"/>
  <c r="F23" i="22"/>
  <c r="F25" i="22" l="1"/>
  <c r="I29" i="22"/>
  <c r="F6" i="22" l="1"/>
  <c r="G37" i="22" l="1"/>
  <c r="D37" i="22"/>
  <c r="F37" i="22" s="1"/>
  <c r="F32" i="22"/>
  <c r="I35" i="22"/>
  <c r="F35" i="22"/>
  <c r="I31" i="22"/>
  <c r="F31" i="22"/>
  <c r="I36" i="22"/>
  <c r="F36" i="22"/>
  <c r="F28" i="22"/>
  <c r="F30" i="22"/>
  <c r="I34" i="22"/>
  <c r="F34" i="22"/>
  <c r="F22" i="22"/>
  <c r="I27" i="22"/>
  <c r="F27" i="22"/>
  <c r="I33" i="22"/>
  <c r="F33" i="22"/>
  <c r="I24" i="22"/>
  <c r="F24" i="22"/>
  <c r="I23" i="22"/>
  <c r="I21" i="22"/>
  <c r="F21" i="22"/>
  <c r="F19" i="22"/>
  <c r="F18" i="22"/>
  <c r="F15" i="22"/>
  <c r="F12" i="22"/>
  <c r="F11" i="22"/>
  <c r="F10" i="22"/>
  <c r="F5" i="22"/>
  <c r="F4" i="22"/>
  <c r="G39" i="2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sharedStrings.xml><?xml version="1.0" encoding="utf-8"?>
<sst xmlns="http://schemas.openxmlformats.org/spreadsheetml/2006/main" count="2668" uniqueCount="267">
  <si>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</si>
  <si>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</si>
  <si>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</si>
  <si>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</si>
  <si>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</si>
  <si>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</si>
  <si>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</si>
  <si>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</si>
  <si>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</si>
  <si>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</si>
  <si>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</si>
  <si>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</si>
  <si>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</si>
  <si>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</si>
  <si>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</si>
  <si>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</si>
  <si>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</si>
  <si>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</si>
  <si>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</si>
  <si>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</si>
  <si>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</si>
  <si>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</si>
  <si>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</si>
  <si>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</si>
  <si>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</si>
  <si>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</si>
  <si>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</si>
  <si>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</si>
  <si>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</si>
  <si>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</si>
  <si>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</si>
  <si>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</si>
  <si>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</si>
  <si>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</si>
  <si>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</si>
  <si>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</si>
  <si>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</si>
  <si>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</si>
  <si>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</si>
  <si>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</si>
  <si>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</si>
  <si>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</si>
  <si>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</si>
  <si>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</si>
  <si>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</si>
  <si>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</si>
  <si>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</si>
  <si>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</si>
  <si>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</si>
  <si>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</si>
  <si>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</si>
  <si>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</si>
  <si>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</si>
  <si>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</si>
  <si>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</si>
  <si>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</si>
  <si>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</si>
  <si>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</si>
  <si>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</si>
  <si>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</si>
  <si>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</si>
  <si>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</si>
  <si>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</si>
  <si>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</si>
  <si>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</si>
  <si>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</si>
  <si>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</si>
  <si>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</si>
  <si>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</si>
  <si>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</si>
  <si>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</si>
  <si>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</si>
  <si>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</si>
  <si>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</si>
  <si>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</si>
  <si>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</si>
  <si>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</si>
  <si>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</si>
  <si>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</si>
  <si>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</si>
  <si>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</si>
  <si>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</si>
  <si>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</si>
  <si>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</si>
  <si>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</si>
  <si>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</si>
  <si>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</si>
  <si>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</si>
  <si>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</si>
  <si>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</si>
  <si>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</si>
  <si>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</si>
  <si>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</si>
  <si>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</si>
  <si>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</si>
  <si>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</si>
  <si>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</si>
  <si>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</si>
  <si>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</si>
  <si>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</si>
  <si>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</si>
  <si>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</si>
  <si>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</si>
  <si>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</si>
  <si>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</si>
  <si>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</si>
  <si>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</si>
  <si>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</si>
  <si>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</si>
  <si>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</si>
  <si>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</si>
  <si>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</si>
  <si>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</si>
  <si>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</si>
  <si>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</si>
  <si>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</si>
  <si>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</si>
  <si>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</si>
  <si>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</si>
  <si>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</si>
  <si>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</si>
  <si>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</si>
  <si>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</si>
  <si>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</si>
  <si>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</si>
  <si>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</si>
  <si>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</si>
  <si>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</si>
  <si>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</si>
  <si>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</si>
  <si>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</si>
  <si>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</si>
  <si>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</si>
  <si>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</si>
  <si>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</si>
  <si>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</si>
  <si>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</si>
  <si>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</si>
  <si>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</si>
  <si>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</si>
  <si>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</si>
  <si>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</si>
  <si>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</si>
  <si>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</si>
  <si>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</si>
  <si>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</si>
  <si>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</si>
  <si>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</si>
  <si>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</si>
  <si>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</si>
  <si>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</si>
  <si>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</si>
  <si>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</si>
  <si>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</si>
  <si>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</si>
  <si>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</si>
  <si>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</si>
  <si>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</si>
  <si>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</si>
  <si>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</si>
  <si>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</si>
  <si>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</si>
  <si>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</si>
  <si>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</si>
  <si>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</si>
  <si>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</si>
  <si>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</si>
  <si>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</si>
  <si>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</si>
  <si>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</si>
  <si>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</si>
  <si>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</si>
  <si>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</si>
  <si>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</si>
  <si>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</si>
  <si>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</si>
  <si>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</si>
  <si>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</si>
  <si>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</si>
  <si>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</si>
  <si>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</si>
  <si>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</si>
  <si>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</si>
  <si>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</si>
  <si>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</si>
  <si>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</si>
  <si>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</si>
  <si>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</si>
  <si>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</si>
  <si>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</si>
  <si>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</si>
  <si>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</si>
  <si>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</si>
  <si>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</si>
  <si>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</si>
  <si>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</si>
  <si>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</si>
  <si>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</si>
  <si>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</si>
  <si>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</si>
  <si>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</si>
  <si>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</si>
  <si>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</si>
  <si>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</si>
  <si>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</si>
  <si>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</si>
  <si>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</si>
  <si>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</si>
  <si>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</si>
  <si>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</si>
  <si>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</si>
  <si>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</si>
  <si>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</si>
  <si>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</si>
  <si>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</si>
  <si>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</si>
  <si>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</si>
  <si>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</si>
  <si>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</si>
  <si>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</si>
  <si>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</si>
  <si>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</si>
  <si>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</si>
  <si>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</si>
  <si>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</si>
  <si>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</si>
  <si>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</si>
  <si>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</si>
  <si>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</si>
  <si>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</si>
  <si>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</si>
  <si>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</si>
  <si>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</si>
  <si>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</si>
  <si>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</si>
  <si>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</si>
  <si>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</si>
  <si>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</si>
  <si>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</si>
  <si>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</si>
  <si>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</si>
  <si>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</si>
  <si>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</si>
  <si>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</si>
  <si>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</si>
  <si>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</si>
  <si>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</si>
  <si>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</si>
  <si>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</si>
  <si>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</si>
  <si>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</si>
  <si>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</si>
  <si>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</si>
  <si>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</si>
  <si>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</si>
  <si>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</si>
  <si>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</si>
  <si>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</si>
  <si>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</si>
  <si>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</si>
  <si>
    <t>Rugsėjo 20–26 d. Lietuvos kino teatruose rodytų filmų topas
September 20–26 Lithuanian top</t>
  </si>
  <si>
    <t>10 katino gyvenimų (10 Lives)</t>
  </si>
  <si>
    <t>Sesės</t>
  </si>
  <si>
    <t>Po mokyklos</t>
  </si>
  <si>
    <t>Gobšuoliai (Greedy People)</t>
  </si>
  <si>
    <t xml:space="preserve">Travolta </t>
  </si>
  <si>
    <t>1034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</si>
</sst>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6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615"/>
    </tableStyle>
    <tableStyle name="Table Style 2" pivot="0" count="1" xr9:uid="{27931E3F-712C-485E-A1F4-53DFE01A40F1}">
      <tableStyleElement type="wholeTable" dxfId="614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DA92DA-1839-42E3-B654-8E012266B7B4}" name="Table13245678910111213141517161828" displayName="Table13245678910111213141517161828" ref="A2:O37" totalsRowCount="1" headerRowDxfId="613" dataDxfId="611" totalsRowDxfId="610" headerRowBorderDxfId="612">
  <sortState xmlns:xlrd2="http://schemas.microsoft.com/office/spreadsheetml/2017/richdata2" ref="A3:O36">
    <sortCondition descending="1" ref="D3:D36"/>
  </sortState>
  <tableColumns count="15">
    <tableColumn id="1" xr3:uid="{DF7E5544-4B6D-4279-B2B3-5AD7865BEEF9}" name="#" dataDxfId="609" totalsRowDxfId="14"/>
    <tableColumn id="2" xr3:uid="{8B500DD2-679E-4543-9A74-AFEDF244B86D}" name="#_x000a_LW" totalsRowLabel=" " dataDxfId="608" totalsRowDxfId="13"/>
    <tableColumn id="3" xr3:uid="{78A6F085-7DF0-4109-BBDF-39011E4DAFE5}" name="Filmas _x000a_(Movie)" totalsRowLabel="Total (34)" dataDxfId="607" totalsRowDxfId="12"/>
    <tableColumn id="4" xr3:uid="{54064C52-323D-4882-9A91-B28628231B39}" name="Pajamos _x000a_(GBO)" totalsRowFunction="sum" dataDxfId="606" totalsRowDxfId="11"/>
    <tableColumn id="5" xr3:uid="{9FFE167A-936F-4D52-BC56-A99630A276B5}" name="Pajamos _x000a_praeita sav._x000a_(GBO LW)" totalsRowLabel="215 943 €" dataDxfId="605" totalsRowDxfId="10" dataCellStyle="Normal 2 4"/>
    <tableColumn id="6" xr3:uid="{A27652BB-7209-4E65-9FD7-81B6F0DAD5E4}" name="Pakitimas_x000a_(Change)" totalsRowFunction="custom" dataDxfId="604" totalsRowDxfId="9">
      <calculatedColumnFormula>(D3-E3)/E3</calculatedColumnFormula>
      <totalsRowFormula>(D37-E37)/E37</totalsRowFormula>
    </tableColumn>
    <tableColumn id="7" xr3:uid="{BF03F0F1-5A0F-43FF-BD6A-BC2EDFE4B07A}" name="Žiūrovų sk. _x000a_(ADM)" totalsRowFunction="sum" dataDxfId="603" totalsRowDxfId="8"/>
    <tableColumn id="8" xr3:uid="{96505F92-8C42-4536-894B-4F342F25AD15}" name="Seansų sk. _x000a_(Show count)" dataDxfId="602" totalsRowDxfId="7"/>
    <tableColumn id="9" xr3:uid="{11C4E1C2-E750-4050-956F-23894238CCF4}" name="Lankomumo vid._x000a_(Average ADM)" dataDxfId="601" totalsRowDxfId="6">
      <calculatedColumnFormula>G3/H3</calculatedColumnFormula>
    </tableColumn>
    <tableColumn id="10" xr3:uid="{5A28D114-0336-42EA-A24B-31F55CB83B15}" name="Kopijų sk. _x000a_(DCO count)" dataDxfId="600" totalsRowDxfId="5"/>
    <tableColumn id="11" xr3:uid="{FC151B5F-9F05-4A01-8FAA-E023B40F3BC2}" name="Rodymo savaitė_x000a_(Week on screen)" dataDxfId="599" totalsRowDxfId="4"/>
    <tableColumn id="12" xr3:uid="{3B6D342E-DBEB-4EB0-92B3-7C04561ACB23}" name="Bendros pajamos _x000a_(Total GBO)" dataDxfId="598" totalsRowDxfId="3"/>
    <tableColumn id="13" xr3:uid="{6C459D5F-2F22-4EC7-9689-4EAB3CDC9BA8}" name="Bendras žiūrovų sk._x000a_(Total ADM)" dataDxfId="597" totalsRowDxfId="2"/>
    <tableColumn id="14" xr3:uid="{54B0A645-AD7F-4264-A198-9F1E1D1FC288}" name="Premjeros data _x000a_(Release date)" dataDxfId="596" totalsRowDxfId="1"/>
    <tableColumn id="15" xr3:uid="{FF4955A7-D5F4-404C-AB93-2A43259ED2EF}" name="Platintojas _x000a_(Distributor)" totalsRowLabel=" " dataDxfId="595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22" dataDxfId="320" totalsRowDxfId="319" headerRowBorderDxfId="321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18" totalsRowDxfId="317"/>
    <tableColumn id="2" xr3:uid="{1EE3A9CF-CC8B-42F6-A25D-6E918EDC8248}" name="#_x000a_LW" totalsRowLabel=" " dataDxfId="316" totalsRowDxfId="315"/>
    <tableColumn id="3" xr3:uid="{EB412BC6-2943-4F72-BC5A-C1B9CD3D404D}" name="Filmas _x000a_(Movie)" totalsRowLabel="Total (36)" dataDxfId="314" totalsRowDxfId="313"/>
    <tableColumn id="4" xr3:uid="{3992A40C-B53E-4966-B61B-E302C5AD0F38}" name="Pajamos _x000a_(GBO)" totalsRowFunction="sum" dataDxfId="312" totalsRowDxfId="311"/>
    <tableColumn id="5" xr3:uid="{C71F856A-AAC4-4FE1-99C9-D5673D8727B3}" name="Pajamos _x000a_praeita sav._x000a_(GBO LW)" totalsRowLabel="423 300 €" dataDxfId="310" totalsRowDxfId="309"/>
    <tableColumn id="6" xr3:uid="{D3DA4DFB-5D0B-4469-A12E-02CEFCF6E7AD}" name="Pakitimas_x000a_(Change)" totalsRowFunction="custom" dataDxfId="308" totalsRowDxfId="307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306" totalsRowDxfId="305"/>
    <tableColumn id="8" xr3:uid="{3205D719-3408-4BEE-B7BE-8DCC9273DA33}" name="Seansų sk. _x000a_(Show count)" dataDxfId="304" totalsRowDxfId="303"/>
    <tableColumn id="9" xr3:uid="{B04F683C-78B7-4196-9FB8-2D9A1B73CC62}" name="Lankomumo vid._x000a_(Average ADM)" dataDxfId="302" totalsRowDxfId="301">
      <calculatedColumnFormula>G3/H3</calculatedColumnFormula>
    </tableColumn>
    <tableColumn id="10" xr3:uid="{28C1CF41-26FD-4213-8970-81F2364647F4}" name="Kopijų sk. _x000a_(DCO count)" dataDxfId="300" totalsRowDxfId="299"/>
    <tableColumn id="11" xr3:uid="{8DA29365-BB58-44A1-AA54-8A4D7E92148A}" name="Rodymo savaitė_x000a_(Week on screen)" dataDxfId="298" totalsRowDxfId="297"/>
    <tableColumn id="12" xr3:uid="{6BD1D608-1176-4F20-BD88-CB497A29C9F6}" name="Bendros pajamos _x000a_(Total GBO)" dataDxfId="296" totalsRowDxfId="295"/>
    <tableColumn id="13" xr3:uid="{1DC00D84-252F-4DCA-A7EA-82DE71D044ED}" name="Bendras žiūrovų sk._x000a_(Total ADM)" dataDxfId="294" totalsRowDxfId="293"/>
    <tableColumn id="14" xr3:uid="{14BB7608-6348-4A00-ABF6-6928B72F96BC}" name="Premjeros data _x000a_(Release date)" dataDxfId="292" totalsRowDxfId="291"/>
    <tableColumn id="15" xr3:uid="{EA1126C3-B1E2-4904-857A-BAFCF5AF79F6}" name="Platintojas _x000a_(Distributor)" totalsRowLabel=" " dataDxfId="290" totalsRowDxfId="289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288" dataDxfId="286" totalsRowDxfId="285" headerRowBorderDxfId="287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284" totalsRowDxfId="283"/>
    <tableColumn id="2" xr3:uid="{B7CE7ADF-84CC-4A51-B4EA-D0B89A6820E2}" name="#_x000a_LW" totalsRowLabel=" " dataDxfId="282" totalsRowDxfId="281"/>
    <tableColumn id="3" xr3:uid="{F2054839-B83C-421D-BDC3-035138FB32BF}" name="Filmas _x000a_(Movie)" totalsRowLabel="Total (28)" dataDxfId="280" totalsRowDxfId="279"/>
    <tableColumn id="4" xr3:uid="{3E0C33AC-1AD5-4753-BE5B-F4310A08849E}" name="Pajamos _x000a_(GBO)" totalsRowFunction="custom" dataDxfId="278" totalsRowDxfId="277">
      <totalsRowFormula>SUM(Table132456789[Pajamos 
(GBO)])</totalsRowFormula>
    </tableColumn>
    <tableColumn id="5" xr3:uid="{B26A6D52-74B3-4B35-95F0-D5968F3A897A}" name="Pajamos _x000a_praeita sav._x000a_(GBO LW)" totalsRowLabel="498 567 €" dataDxfId="276" totalsRowDxfId="275"/>
    <tableColumn id="6" xr3:uid="{B1B248AD-2A56-4D8D-A980-EB0CC0CC3329}" name="Pakitimas_x000a_(Change)" totalsRowFunction="custom" dataDxfId="274" totalsRowDxfId="273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72" totalsRowDxfId="271">
      <totalsRowFormula>SUM(Table132456789[Žiūrovų sk. 
(ADM)])</totalsRowFormula>
    </tableColumn>
    <tableColumn id="8" xr3:uid="{98F554BF-D792-4170-B689-BBD52FB90888}" name="Seansų sk. _x000a_(Show count)" dataDxfId="270" totalsRowDxfId="269"/>
    <tableColumn id="9" xr3:uid="{3E4130C1-8A08-4D7D-A6E2-468D12E55FA2}" name="Lankomumo vid._x000a_(Average ADM)" dataDxfId="268" totalsRowDxfId="267">
      <calculatedColumnFormula>G3/H3</calculatedColumnFormula>
    </tableColumn>
    <tableColumn id="10" xr3:uid="{186776C0-137D-47FE-80B6-9A244A0224B8}" name="Kopijų sk. _x000a_(DCO count)" dataDxfId="266" totalsRowDxfId="265"/>
    <tableColumn id="11" xr3:uid="{36DB1FF3-9238-4FEB-809A-04D887184488}" name="Rodymo savaitė_x000a_(Week on screen)" dataDxfId="264" totalsRowDxfId="263"/>
    <tableColumn id="12" xr3:uid="{4B1260EF-DA15-4F8F-8CA1-9B69189258FC}" name="Bendros pajamos _x000a_(Total GBO)" dataDxfId="262" totalsRowDxfId="261"/>
    <tableColumn id="13" xr3:uid="{8F9FEB28-9C8E-4282-A4C3-EBFE55DDD782}" name="Bendras žiūrovų sk._x000a_(Total ADM)" dataDxfId="260" totalsRowDxfId="259"/>
    <tableColumn id="14" xr3:uid="{4EEFF08F-9BA2-4264-9949-DE06E38BCA35}" name="Premjeros data _x000a_(Release date)" dataDxfId="258" totalsRowDxfId="257"/>
    <tableColumn id="15" xr3:uid="{A4214E49-1761-497F-BB12-25DD65F126CA}" name="Platintojas _x000a_(Distributor)" totalsRowLabel=" " dataDxfId="256" totalsRowDxfId="255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54" dataDxfId="252" totalsRowDxfId="251" headerRowBorderDxfId="253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50" totalsRowDxfId="249"/>
    <tableColumn id="2" xr3:uid="{0DEA95E3-9BE7-4192-AAD1-3C90B849D70D}" name="#_x000a_LW" totalsRowLabel=" " dataDxfId="248" totalsRowDxfId="247"/>
    <tableColumn id="3" xr3:uid="{46BC61AD-4F0E-4AC7-BECE-F282D90F1749}" name="Filmas _x000a_(Movie)" totalsRowLabel="Total (27)" dataDxfId="246" totalsRowDxfId="245"/>
    <tableColumn id="4" xr3:uid="{D898994A-3E30-4699-8796-47A35478A80F}" name="Pajamos _x000a_(GBO)" totalsRowFunction="custom" dataDxfId="244" totalsRowDxfId="243">
      <totalsRowFormula>SUM(Table13245678[Pajamos 
(GBO)])</totalsRowFormula>
    </tableColumn>
    <tableColumn id="5" xr3:uid="{DBF7BAE1-06C0-4603-9D4B-27C1F0549BA8}" name="Pajamos _x000a_praeita sav._x000a_(GBO LW)" totalsRowLabel="361 495 €" dataDxfId="242" totalsRowDxfId="241"/>
    <tableColumn id="6" xr3:uid="{A5EC53AE-84CE-4D41-8DB5-FF37FB282F70}" name="Pakitimas_x000a_(Change)" totalsRowFunction="custom" dataDxfId="240" totalsRowDxfId="239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38" totalsRowDxfId="237">
      <totalsRowFormula>SUM(Table13245678[Žiūrovų sk. 
(ADM)])</totalsRowFormula>
    </tableColumn>
    <tableColumn id="8" xr3:uid="{B0B369B7-B7F6-43BF-A275-CC74336B7C7F}" name="Seansų sk. _x000a_(Show count)" dataDxfId="236" totalsRowDxfId="235"/>
    <tableColumn id="9" xr3:uid="{031D5945-EFCD-451F-967C-E2C1C8DDB5B1}" name="Lankomumo vid._x000a_(Average ADM)" dataDxfId="234" totalsRowDxfId="233">
      <calculatedColumnFormula>G3/H3</calculatedColumnFormula>
    </tableColumn>
    <tableColumn id="10" xr3:uid="{9D995014-646F-4C44-BDA9-ABAB85F218A5}" name="Kopijų sk. _x000a_(DCO count)" dataDxfId="232" totalsRowDxfId="231"/>
    <tableColumn id="11" xr3:uid="{37734F83-0523-4136-984E-7AD432235607}" name="Rodymo savaitė_x000a_(Week on screen)" dataDxfId="230" totalsRowDxfId="229"/>
    <tableColumn id="12" xr3:uid="{A88F3D51-9969-42AE-88DB-2606A6F86B7E}" name="Bendros pajamos _x000a_(Total GBO)" dataDxfId="228" totalsRowDxfId="227"/>
    <tableColumn id="13" xr3:uid="{7C81609C-E38E-493C-9F80-78A729775AD7}" name="Bendras žiūrovų sk._x000a_(Total ADM)" dataDxfId="226" totalsRowDxfId="225"/>
    <tableColumn id="14" xr3:uid="{CEDEBA73-4A67-4690-8631-4EFB70EA1EC4}" name="Premjeros data _x000a_(Release date)" dataDxfId="224" totalsRowDxfId="223"/>
    <tableColumn id="15" xr3:uid="{B7ABFA3A-27BD-4081-BA9E-27CC75A18350}" name="Platintojas _x000a_(Distributor)" totalsRowLabel=" " dataDxfId="222" totalsRowDxfId="221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20" dataDxfId="218" totalsRowDxfId="217" headerRowBorderDxfId="219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16" totalsRowDxfId="215"/>
    <tableColumn id="2" xr3:uid="{2C94C949-1A82-4E47-B08F-DD61445C20FB}" name="#_x000a_LW" totalsRowLabel=" " dataDxfId="214" totalsRowDxfId="213"/>
    <tableColumn id="3" xr3:uid="{EB367BF3-5B66-47FC-BE8D-8BCC8F741EFB}" name="Filmas _x000a_(Movie)" totalsRowLabel="Total (29)" dataDxfId="212" totalsRowDxfId="211"/>
    <tableColumn id="4" xr3:uid="{A99EA556-4802-47A8-BDCD-AD821C4D50E6}" name="Pajamos _x000a_(GBO)" totalsRowFunction="custom" dataDxfId="210" totalsRowDxfId="209">
      <totalsRowFormula>SUM(Table1324567[Pajamos 
(GBO)])</totalsRowFormula>
    </tableColumn>
    <tableColumn id="5" xr3:uid="{896383BA-50B0-4769-8104-F60A3B09F78B}" name="Pajamos _x000a_praeita sav._x000a_(GBO LW)" totalsRowLabel="450 444 €" dataDxfId="208" totalsRowDxfId="207"/>
    <tableColumn id="6" xr3:uid="{B3FE7C3E-B05D-4EEC-B5F8-B80ECB99D54E}" name="Pakitimas_x000a_(Change)" totalsRowFunction="custom" dataDxfId="206" totalsRowDxfId="205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204" totalsRowDxfId="203">
      <totalsRowFormula>SUM(Table1324567[Žiūrovų sk. 
(ADM)])</totalsRowFormula>
    </tableColumn>
    <tableColumn id="8" xr3:uid="{D91F8A43-0BBF-47F1-8A14-9729F3229D1B}" name="Seansų sk. _x000a_(Show count)" dataDxfId="202" totalsRowDxfId="201"/>
    <tableColumn id="9" xr3:uid="{52284C55-ED91-439D-8BFF-46F89A5A0A82}" name="Lankomumo vid._x000a_(Average ADM)" dataDxfId="200" totalsRowDxfId="199">
      <calculatedColumnFormula>G3/H3</calculatedColumnFormula>
    </tableColumn>
    <tableColumn id="10" xr3:uid="{75371280-52C0-4A3A-905A-981561460979}" name="Kopijų sk. _x000a_(DCO count)" dataDxfId="198" totalsRowDxfId="197"/>
    <tableColumn id="11" xr3:uid="{2653329A-8CAB-42B5-B92B-A82EE27D97DA}" name="Rodymo savaitė_x000a_(Week on screen)" dataDxfId="196" totalsRowDxfId="195"/>
    <tableColumn id="12" xr3:uid="{2B0CE343-A352-40F5-9C7B-159F15DA3CF9}" name="Bendros pajamos _x000a_(Total GBO)" dataDxfId="194" totalsRowDxfId="193"/>
    <tableColumn id="13" xr3:uid="{4BB51F50-48F2-49C5-9002-7634E3859145}" name="Bendras žiūrovų sk._x000a_(Total ADM)" dataDxfId="192" totalsRowDxfId="191"/>
    <tableColumn id="14" xr3:uid="{CAA96BC5-4A0F-4219-95F2-24B273A5BA4C}" name="Premjeros data _x000a_(Release date)" dataDxfId="190" totalsRowDxfId="189"/>
    <tableColumn id="15" xr3:uid="{7E58168E-00FD-44EC-A02A-8B0CF683888D}" name="Platintojas _x000a_(Distributor)" totalsRowLabel=" " dataDxfId="188" totalsRowDxfId="187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186" dataDxfId="184" totalsRowDxfId="183" headerRowBorderDxfId="185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182" totalsRowDxfId="181"/>
    <tableColumn id="2" xr3:uid="{B3D186EE-C187-44B0-BC7F-3677321D2DB5}" name="#_x000a_LW" totalsRowLabel=" " dataDxfId="180" totalsRowDxfId="179"/>
    <tableColumn id="3" xr3:uid="{86B28D81-1FEB-4652-B6AA-7E3BCD0B3DD9}" name="Filmas _x000a_(Movie)" totalsRowLabel="Total (38)" dataDxfId="178" totalsRowDxfId="177"/>
    <tableColumn id="4" xr3:uid="{A678BF0D-E96A-4D0B-A25A-5A44729596A6}" name="Pajamos _x000a_(GBO)" totalsRowFunction="sum" dataDxfId="176" totalsRowDxfId="175"/>
    <tableColumn id="5" xr3:uid="{2B1ECEF6-A8A5-44C1-ABFD-D8C65C4C8F27}" name="Pajamos _x000a_praeita sav._x000a_(GBO LW)" totalsRowLabel="559 682 €" dataDxfId="174" totalsRowDxfId="173"/>
    <tableColumn id="6" xr3:uid="{79D2D939-B392-4CFB-B379-43DDC757166B}" name="Pakitimas_x000a_(Change)" totalsRowFunction="custom" dataDxfId="172" totalsRowDxfId="171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70" totalsRowDxfId="169"/>
    <tableColumn id="8" xr3:uid="{B3BD92A3-4838-4B45-8577-D13A7D86BDC0}" name="Seansų sk. _x000a_(Show count)" dataDxfId="168" totalsRowDxfId="167"/>
    <tableColumn id="9" xr3:uid="{08D42EC5-D301-41A4-9AD1-4110BB500456}" name="Lankomumo vid._x000a_(Average ADM)" dataDxfId="166" totalsRowDxfId="165">
      <calculatedColumnFormula>G3/H3</calculatedColumnFormula>
    </tableColumn>
    <tableColumn id="10" xr3:uid="{04D151BC-54E5-446C-9F66-D6F091905EAE}" name="Kopijų sk. _x000a_(DCO count)" dataDxfId="164" totalsRowDxfId="163"/>
    <tableColumn id="11" xr3:uid="{3C6E8EC4-F2EA-4217-8B8D-7E12ED109483}" name="Rodymo savaitė_x000a_(Week on screen)" dataDxfId="162" totalsRowDxfId="161"/>
    <tableColumn id="12" xr3:uid="{DE997AC6-2535-4DE4-B036-2B1042D5EB19}" name="Bendros pajamos _x000a_(Total GBO)" dataDxfId="160" totalsRowDxfId="159"/>
    <tableColumn id="13" xr3:uid="{661F3C1E-7B86-430C-B32E-698C94C0E774}" name="Bendras žiūrovų sk._x000a_(Total ADM)" dataDxfId="158" totalsRowDxfId="157"/>
    <tableColumn id="14" xr3:uid="{11F16521-F96D-4C4C-B60A-F3D50735BDF1}" name="Premjeros data _x000a_(Release date)" dataDxfId="156" totalsRowDxfId="155"/>
    <tableColumn id="15" xr3:uid="{722A71BA-5469-4430-9D5B-D0C498584C1B}" name="Platintojas _x000a_(Distributor)" totalsRowLabel=" " dataDxfId="154" totalsRowDxfId="153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52" dataDxfId="150" totalsRowDxfId="149" headerRowBorderDxfId="151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48" totalsRowDxfId="147"/>
    <tableColumn id="2" xr3:uid="{B48D81CC-D140-40AC-98F1-2C4B21A348D4}" name="#_x000a_LW" totalsRowLabel=" " dataDxfId="146" totalsRowDxfId="145"/>
    <tableColumn id="3" xr3:uid="{2CD838AB-64D3-43BE-B6DC-327062BCF16E}" name="Filmas _x000a_(Movie)" totalsRowLabel="Total (42)" dataDxfId="144" totalsRowDxfId="143"/>
    <tableColumn id="4" xr3:uid="{353376D3-DBF8-498B-A5F3-EECA66680254}" name="Pajamos _x000a_(GBO)" totalsRowFunction="sum" dataDxfId="142" totalsRowDxfId="141"/>
    <tableColumn id="5" xr3:uid="{AD7D7B4A-D2A1-4E65-AB8D-5865BEAA0406}" name="Pajamos _x000a_praeita sav._x000a_(GBO LW)" totalsRowLabel="353 051 €" dataDxfId="140" totalsRowDxfId="139"/>
    <tableColumn id="6" xr3:uid="{48BF4300-391A-4E04-810E-91AB58BCB9F4}" name="Pakitimas_x000a_(Change)" totalsRowFunction="custom" dataDxfId="138" totalsRowDxfId="137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36" totalsRowDxfId="135"/>
    <tableColumn id="8" xr3:uid="{290B8321-5486-46FE-A48F-E72E5A068B72}" name="Seansų sk. _x000a_(Show count)" dataDxfId="134" totalsRowDxfId="133"/>
    <tableColumn id="9" xr3:uid="{83D3AED2-123C-4D42-A5C7-BD79D2423BF0}" name="Lankomumo vid._x000a_(Average ADM)" dataDxfId="132" totalsRowDxfId="131">
      <calculatedColumnFormula>G3/H3</calculatedColumnFormula>
    </tableColumn>
    <tableColumn id="10" xr3:uid="{50779FA8-94A3-451A-B052-6318C8EAC2A0}" name="Kopijų sk. _x000a_(DCO count)" dataDxfId="130" totalsRowDxfId="129"/>
    <tableColumn id="11" xr3:uid="{7E1E295A-0748-4149-BB50-3FAB6F0AA697}" name="Rodymo savaitė_x000a_(Week on screen)" dataDxfId="128" totalsRowDxfId="127"/>
    <tableColumn id="12" xr3:uid="{DFA85FF2-A2C7-4FA5-B11A-7CB73EC0E2EB}" name="Bendros pajamos _x000a_(Total GBO)" dataDxfId="126" totalsRowDxfId="125"/>
    <tableColumn id="13" xr3:uid="{0BC8F89B-FF96-4188-98FE-333D17DEA10B}" name="Bendras žiūrovų sk._x000a_(Total ADM)" dataDxfId="124" totalsRowDxfId="123"/>
    <tableColumn id="14" xr3:uid="{F3DFC707-1E8E-4AD4-847C-E0A9A88C1FA0}" name="Premjeros data _x000a_(Release date)" dataDxfId="122" totalsRowDxfId="121"/>
    <tableColumn id="15" xr3:uid="{1D69D9B0-99BA-43C0-9292-75DC78411739}" name="Platintojas _x000a_(Distributor)" totalsRowLabel=" " dataDxfId="120" totalsRowDxfId="119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18" dataDxfId="116" totalsRowDxfId="115" headerRowBorderDxfId="117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114" totalsRowDxfId="113"/>
    <tableColumn id="2" xr3:uid="{CCB878B9-77F9-4CB4-818B-215C76E664E1}" name="#_x000a_LW" totalsRowLabel=" " dataDxfId="112" totalsRowDxfId="111"/>
    <tableColumn id="3" xr3:uid="{A7B72820-F7E4-4E87-94C7-8A3E209D4844}" name="Filmas _x000a_(Movie)" totalsRowLabel="Total (47)" dataDxfId="110" totalsRowDxfId="109"/>
    <tableColumn id="4" xr3:uid="{833F7344-D460-4D38-AEF8-13275EBECD59}" name="Pajamos _x000a_(GBO)" totalsRowFunction="sum" dataDxfId="108" totalsRowDxfId="107"/>
    <tableColumn id="5" xr3:uid="{A4E96AE3-685C-4D46-AC9A-4F9CA9ADB468}" name="Pajamos _x000a_praeita sav._x000a_(GBO LW)" totalsRowFunction="custom" dataDxfId="106" totalsRowDxfId="105">
      <totalsRowFormula>SUBTOTAL(109,Table132[Pajamos 
(GBO)])</totalsRowFormula>
    </tableColumn>
    <tableColumn id="6" xr3:uid="{19B5A0AA-AB06-423E-B8AC-9D2345491AFC}" name="Pakitimas_x000a_(Change)" totalsRowFunction="custom" dataDxfId="104" totalsRowDxfId="103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102" totalsRowDxfId="101"/>
    <tableColumn id="8" xr3:uid="{3CBF8E42-FCBA-4166-9DF3-B4ADE4CD20A6}" name="Seansų sk. _x000a_(Show count)" dataDxfId="100" totalsRowDxfId="99"/>
    <tableColumn id="9" xr3:uid="{E7F0013B-2F0B-4E7F-BC44-B80F06E982F8}" name="Lankomumo vid._x000a_(Average ADM)" dataDxfId="98" totalsRowDxfId="97">
      <calculatedColumnFormula>G3/H3</calculatedColumnFormula>
    </tableColumn>
    <tableColumn id="10" xr3:uid="{8BE9A444-758F-4EFF-9B04-01AE63CC6674}" name="Kopijų sk. _x000a_(DCO count)" dataDxfId="96" totalsRowDxfId="95"/>
    <tableColumn id="11" xr3:uid="{DDE8B005-165E-4C8B-A05E-17EE005ABE3A}" name="Rodymo savaitė_x000a_(Week on screen)" dataDxfId="94" totalsRowDxfId="93"/>
    <tableColumn id="12" xr3:uid="{72ED0CEC-9219-47D2-89E9-404FE4B4DF23}" name="Bendros pajamos _x000a_(Total GBO)" dataDxfId="92" totalsRowDxfId="91"/>
    <tableColumn id="13" xr3:uid="{BA3974C6-E8AE-4DF3-B27B-6BA4A3643C41}" name="Bendras žiūrovų sk._x000a_(Total ADM)" dataDxfId="90" totalsRowDxfId="89"/>
    <tableColumn id="14" xr3:uid="{2DCD4BBD-7893-4D4C-AA7F-8E617C824503}" name="Premjeros data _x000a_(Release date)" dataDxfId="88" totalsRowDxfId="87"/>
    <tableColumn id="15" xr3:uid="{F53EB656-99D5-4F00-B63D-6E9B65368599}" name="Platintojas _x000a_(Distributor)" totalsRowLabel=" " dataDxfId="86" totalsRowDxfId="85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84" dataDxfId="82" totalsRowDxfId="81" headerRowBorderDxfId="83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80" totalsRowDxfId="79"/>
    <tableColumn id="2" xr3:uid="{B3454D60-6D2E-4DF6-A511-09C0BF28D47C}" name="#_x000a_LW" dataDxfId="78" totalsRowDxfId="77"/>
    <tableColumn id="3" xr3:uid="{43C0A685-7248-48AF-B5D4-FCB8382D54C4}" name="Filmas _x000a_(Movie)" totalsRowLabel="Total (36)" dataDxfId="76" totalsRowDxfId="75"/>
    <tableColumn id="4" xr3:uid="{011775B1-EAB5-4D31-A092-1DFF0BD63D2D}" name="Pajamos _x000a_(GBO)" totalsRowFunction="sum" dataDxfId="74" totalsRowDxfId="73"/>
    <tableColumn id="5" xr3:uid="{3D4F41C3-68AC-4B52-BEA8-FA73D48D2E00}" name="Pajamos _x000a_praeita sav._x000a_(GBO LW)" totalsRowLabel="228 478 €" dataDxfId="72" totalsRowDxfId="71"/>
    <tableColumn id="6" xr3:uid="{13340EA6-C652-4B3D-867E-B67D62DBE66B}" name="Pakitimas_x000a_(Change)" totalsRowFunction="custom" dataDxfId="70" totalsRowDxfId="69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68" totalsRowDxfId="67"/>
    <tableColumn id="8" xr3:uid="{1AB3A279-CF4A-4C72-A9DC-C02FB467CC56}" name="Seansų sk. _x000a_(Show count)" dataDxfId="66" totalsRowDxfId="65"/>
    <tableColumn id="9" xr3:uid="{172513C7-DC83-4998-B2B7-7B937B5BE88D}" name="Lankomumo vid._x000a_(Average ADM)" dataDxfId="64" totalsRowDxfId="63">
      <calculatedColumnFormula>G3/H3</calculatedColumnFormula>
    </tableColumn>
    <tableColumn id="10" xr3:uid="{D12B2A51-3D9E-4511-9F44-8A1B69EB5539}" name="Kopijų sk. _x000a_(DCO count)" dataDxfId="62" totalsRowDxfId="61"/>
    <tableColumn id="11" xr3:uid="{DD6831F6-7322-4A87-A887-894A86157065}" name="Rodymo savaitė_x000a_(Week on screen)" dataDxfId="60" totalsRowDxfId="59"/>
    <tableColumn id="12" xr3:uid="{CBF54D99-BC3E-449C-A261-B9CBC75D87F9}" name="Bendros pajamos _x000a_(Total GBO)" dataDxfId="58" totalsRowDxfId="57"/>
    <tableColumn id="13" xr3:uid="{80171298-D2E5-491A-AB5C-0867C4776906}" name="Bendras žiūrovų sk._x000a_(Total ADM)" dataDxfId="56" totalsRowDxfId="55"/>
    <tableColumn id="14" xr3:uid="{4B579497-93E6-4ECE-958D-6AAB5F67C395}" name="Premjeros data _x000a_(Release date)" dataDxfId="54" totalsRowDxfId="53"/>
    <tableColumn id="15" xr3:uid="{1D266629-D00E-4FF0-8222-7C4F75A66396}" name="Platintojas _x000a_(Distributor)" totalsRowLabel=" " dataDxfId="52" totalsRowDxfId="51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50" dataDxfId="48" totalsRowDxfId="47" headerRowBorderDxfId="49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46" totalsRowDxfId="45"/>
    <tableColumn id="2" xr3:uid="{D6AA89DD-F402-49ED-B2CA-B45ED30EB6A8}" name="#_x000a_LW" dataDxfId="44" totalsRowDxfId="43"/>
    <tableColumn id="3" xr3:uid="{8524161D-F780-40E6-96D9-D46D84D91E1F}" name="Filmas _x000a_(Movie)" totalsRowLabel="Total (35)" dataDxfId="42" totalsRowDxfId="41"/>
    <tableColumn id="4" xr3:uid="{898DAD4F-B56E-4B96-9BAF-7609A0041E01}" name="Pajamos _x000a_(GBO)" totalsRowFunction="sum" dataDxfId="40" totalsRowDxfId="39"/>
    <tableColumn id="5" xr3:uid="{C59F2D4C-5823-45F4-9D98-114FFD01A927}" name="Pajamos _x000a_praeita sav._x000a_(GBO LW)" totalsRowLabel="167 051 €" dataDxfId="38" totalsRowDxfId="37"/>
    <tableColumn id="6" xr3:uid="{F957FCE3-B2E4-448E-8740-03D906BC5EB7}" name="Pakitimas_x000a_(Change)" totalsRowFunction="custom" dataDxfId="36" totalsRowDxfId="35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34" totalsRowDxfId="33"/>
    <tableColumn id="8" xr3:uid="{2BB64C16-9186-4C4A-A0C9-08323CEFC402}" name="Seansų sk. _x000a_(Show count)" dataDxfId="32" totalsRowDxfId="31"/>
    <tableColumn id="9" xr3:uid="{F6C07FA5-1C03-4357-A44D-0B81FC66E2AF}" name="Lankomumo vid._x000a_(Average ADM)" dataDxfId="30" totalsRowDxfId="29">
      <calculatedColumnFormula>G3/H3</calculatedColumnFormula>
    </tableColumn>
    <tableColumn id="10" xr3:uid="{A3E561A1-4C0E-457E-84AA-349FD64794AE}" name="Kopijų sk. _x000a_(DCO count)" dataDxfId="28" totalsRowDxfId="27"/>
    <tableColumn id="11" xr3:uid="{E20BF4A7-9048-401E-A6FA-983414B01ED2}" name="Rodymo savaitė_x000a_(Week on screen)" dataDxfId="26" totalsRowDxfId="25"/>
    <tableColumn id="12" xr3:uid="{67BC01BA-5CB2-41D3-AB69-350EFF0FD930}" name="Bendros pajamos _x000a_(Total GBO)" dataDxfId="24" totalsRowDxfId="23"/>
    <tableColumn id="13" xr3:uid="{37483393-9FD8-4B34-8B9D-DE79FEFE93B2}" name="Bendras žiūrovų sk._x000a_(Total ADM)" dataDxfId="22" totalsRowDxfId="21"/>
    <tableColumn id="14" xr3:uid="{EADF24B6-15DA-48EA-B223-A587598EEB24}" name="Premjeros data _x000a_(Release date)" dataDxfId="20" totalsRowDxfId="19"/>
    <tableColumn id="15" xr3:uid="{5103FA11-CF5D-49EC-A2A1-D131ABB2109C}" name="Platintojas _x000a_(Distributor)" totalsRowLabel=" " dataDxfId="18" totalsRowDxfId="17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594" dataDxfId="592" totalsRowDxfId="591" headerRowBorderDxfId="593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590" totalsRowDxfId="589"/>
    <tableColumn id="2" xr3:uid="{3A47130D-B58F-4232-A605-EBFA375C76FA}" name="#_x000a_LW" totalsRowLabel=" " dataDxfId="588" totalsRowDxfId="587"/>
    <tableColumn id="3" xr3:uid="{683CE7F2-BFAA-47D2-A5CD-95A4B0CED245}" name="Filmas _x000a_(Movie)" totalsRowLabel="Total (36)" dataDxfId="586" totalsRowDxfId="585"/>
    <tableColumn id="4" xr3:uid="{4F88BE7E-E0DF-47EB-A5FA-08167C8C9813}" name="Pajamos _x000a_(GBO)" totalsRowFunction="sum" dataDxfId="584" totalsRowDxfId="583"/>
    <tableColumn id="5" xr3:uid="{0C587671-0EE6-4A51-9C6A-ED9EF4D51134}" name="Pajamos _x000a_praeita sav._x000a_(GBO LW)" totalsRowLabel="215 943 €" dataDxfId="582" totalsRowDxfId="581" dataCellStyle="Normal 2 4"/>
    <tableColumn id="6" xr3:uid="{ABA26110-E188-4904-9BB2-BC0D66589E75}" name="Pakitimas_x000a_(Change)" totalsRowFunction="custom" dataDxfId="580" totalsRowDxfId="579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78" totalsRowDxfId="577"/>
    <tableColumn id="8" xr3:uid="{3D03F05C-0D20-447A-B88E-517E618724DE}" name="Seansų sk. _x000a_(Show count)" dataDxfId="576" totalsRowDxfId="575"/>
    <tableColumn id="9" xr3:uid="{68497431-DB12-4528-B0A4-DC1A36FA8670}" name="Lankomumo vid._x000a_(Average ADM)" dataDxfId="574" totalsRowDxfId="573">
      <calculatedColumnFormula>G3/H3</calculatedColumnFormula>
    </tableColumn>
    <tableColumn id="10" xr3:uid="{CD9C046B-79D8-4DE7-99B4-1CAD6790F917}" name="Kopijų sk. _x000a_(DCO count)" dataDxfId="572" totalsRowDxfId="571"/>
    <tableColumn id="11" xr3:uid="{4A271C47-A734-4086-BC0E-0A918A574F1B}" name="Rodymo savaitė_x000a_(Week on screen)" dataDxfId="570" totalsRowDxfId="569"/>
    <tableColumn id="12" xr3:uid="{BF990710-EAF1-489B-A306-B337FBC2DE4D}" name="Bendros pajamos _x000a_(Total GBO)" dataDxfId="568" totalsRowDxfId="567"/>
    <tableColumn id="13" xr3:uid="{6E91DC82-AAC9-4090-BFA5-BEAC55902673}" name="Bendras žiūrovų sk._x000a_(Total ADM)" dataDxfId="566" totalsRowDxfId="565"/>
    <tableColumn id="14" xr3:uid="{A1C8731B-1FDF-4F67-B5B6-13677018AE2E}" name="Premjeros data _x000a_(Release date)" dataDxfId="564" totalsRowDxfId="563"/>
    <tableColumn id="15" xr3:uid="{8AF38905-D9AC-42CC-A58F-F9A3A0694CCD}" name="Platintojas _x000a_(Distributor)" totalsRowLabel=" " dataDxfId="562" totalsRowDxfId="561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60" dataDxfId="558" totalsRowDxfId="557" headerRowBorderDxfId="559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56" totalsRowDxfId="555"/>
    <tableColumn id="2" xr3:uid="{F3F4163A-EF45-4C89-94DA-F4E16089EB01}" name="#_x000a_LW" totalsRowLabel=" " dataDxfId="554" totalsRowDxfId="553"/>
    <tableColumn id="3" xr3:uid="{9482FB03-1357-4CAB-8EB2-15313A7D9E6F}" name="Filmas _x000a_(Movie)" totalsRowLabel="Total (35)" dataDxfId="552" totalsRowDxfId="551"/>
    <tableColumn id="4" xr3:uid="{7F2B6ACD-8E4B-4038-98C8-0079F04512A9}" name="Pajamos _x000a_(GBO)" totalsRowFunction="sum" dataDxfId="550" totalsRowDxfId="549"/>
    <tableColumn id="5" xr3:uid="{03F2DD56-B5BE-48EB-9C14-FB3397E00CF7}" name="Pajamos _x000a_praeita sav._x000a_(GBO LW)" totalsRowFunction="custom" dataDxfId="548" totalsRowDxfId="547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46" totalsRowDxfId="545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44" totalsRowDxfId="543"/>
    <tableColumn id="8" xr3:uid="{8A9FD286-B42C-4D86-802D-8582039414C3}" name="Seansų sk. _x000a_(Show count)" dataDxfId="542" totalsRowDxfId="541"/>
    <tableColumn id="9" xr3:uid="{8FF148FB-36C1-4091-99C2-379D279B7C3E}" name="Lankomumo vid._x000a_(Average ADM)" dataDxfId="540" totalsRowDxfId="539">
      <calculatedColumnFormula>G3/H3</calculatedColumnFormula>
    </tableColumn>
    <tableColumn id="10" xr3:uid="{3029AADC-F1D6-4EFC-BBAB-C344E3A4AAFF}" name="Kopijų sk. _x000a_(DCO count)" dataDxfId="538" totalsRowDxfId="537"/>
    <tableColumn id="11" xr3:uid="{D70678E3-8C6F-4A53-BB3D-BC7FFDD9F31A}" name="Rodymo savaitė_x000a_(Week on screen)" dataDxfId="536" totalsRowDxfId="535"/>
    <tableColumn id="12" xr3:uid="{B07EEF09-8106-4B16-B5FA-1DA24389C30B}" name="Bendros pajamos _x000a_(Total GBO)" dataDxfId="534" totalsRowDxfId="533"/>
    <tableColumn id="13" xr3:uid="{96AF29AB-10BF-4ED1-A4CF-8F500DDA9996}" name="Bendras žiūrovų sk._x000a_(Total ADM)" dataDxfId="532" totalsRowDxfId="531"/>
    <tableColumn id="14" xr3:uid="{8D8644B5-8FD3-4B52-B3B2-96BC55578E1E}" name="Premjeros data _x000a_(Release date)" dataDxfId="530" totalsRowDxfId="529"/>
    <tableColumn id="15" xr3:uid="{084D6275-C1F9-4BAC-99B4-2B09962904EC}" name="Platintojas _x000a_(Distributor)" totalsRowLabel=" " dataDxfId="528" totalsRowDxfId="527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26" dataDxfId="524" totalsRowDxfId="523" headerRowBorderDxfId="525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22" totalsRowDxfId="521"/>
    <tableColumn id="2" xr3:uid="{0D6630C6-A8C4-4C71-A211-47A3C4050D78}" name="#_x000a_LW" totalsRowLabel=" " dataDxfId="520" totalsRowDxfId="519"/>
    <tableColumn id="3" xr3:uid="{CC64A81B-2FEE-44A7-8C12-966160ADF416}" name="Filmas _x000a_(Movie)" totalsRowLabel="Total (38)" dataDxfId="518" totalsRowDxfId="517"/>
    <tableColumn id="4" xr3:uid="{47715C76-85D5-4D72-9E3A-8D00A0408AEA}" name="Pajamos _x000a_(GBO)" totalsRowFunction="sum" dataDxfId="516" totalsRowDxfId="515"/>
    <tableColumn id="5" xr3:uid="{378962CC-0626-4D47-A728-6DC62A98A842}" name="Pajamos _x000a_praeita sav._x000a_(GBO LW)" totalsRowFunction="custom" dataDxfId="514" totalsRowDxfId="513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512" totalsRowDxfId="511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510" totalsRowDxfId="509"/>
    <tableColumn id="8" xr3:uid="{A13D1E3C-CA7B-4DDE-B1A6-A45A662D2691}" name="Seansų sk. _x000a_(Show count)" dataDxfId="508" totalsRowDxfId="507"/>
    <tableColumn id="9" xr3:uid="{2147DE2A-4434-4026-BD0E-CFC6FBA46025}" name="Lankomumo vid._x000a_(Average ADM)" dataDxfId="506" totalsRowDxfId="505">
      <calculatedColumnFormula>G3/H3</calculatedColumnFormula>
    </tableColumn>
    <tableColumn id="10" xr3:uid="{2F16F4BA-3272-4601-9CB4-6F2FAAFFF983}" name="Kopijų sk. _x000a_(DCO count)" dataDxfId="504" totalsRowDxfId="503"/>
    <tableColumn id="11" xr3:uid="{924B7799-E0F8-4891-9108-8CF8B601B291}" name="Rodymo savaitė_x000a_(Week on screen)" dataDxfId="502" totalsRowDxfId="501"/>
    <tableColumn id="12" xr3:uid="{9609CE43-89D7-4F43-B4D8-88011EBC6C01}" name="Bendros pajamos _x000a_(Total GBO)" dataDxfId="500" totalsRowDxfId="499"/>
    <tableColumn id="13" xr3:uid="{F2F7536E-C73A-4C92-BFD7-8402A0E133EF}" name="Bendras žiūrovų sk._x000a_(Total ADM)" dataDxfId="498" totalsRowDxfId="497"/>
    <tableColumn id="14" xr3:uid="{723AA09A-E128-4838-B69F-2ABE0207CCF9}" name="Premjeros data _x000a_(Release date)" dataDxfId="496" totalsRowDxfId="495"/>
    <tableColumn id="15" xr3:uid="{7E22EA42-891E-4CCD-B2FC-97445B2B3276}" name="Platintojas _x000a_(Distributor)" totalsRowLabel=" " dataDxfId="494" totalsRowDxfId="493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492" dataDxfId="490" totalsRowDxfId="489" headerRowBorderDxfId="491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488" totalsRowDxfId="487"/>
    <tableColumn id="2" xr3:uid="{41215FB8-EF27-4481-A2C1-6D24597C56A6}" name="#_x000a_LW" totalsRowLabel=" " dataDxfId="486" totalsRowDxfId="485"/>
    <tableColumn id="3" xr3:uid="{66BDCB6B-2D48-423D-9C6D-D260B1453996}" name="Filmas _x000a_(Movie)" totalsRowLabel="Total (34)" dataDxfId="484" totalsRowDxfId="483"/>
    <tableColumn id="4" xr3:uid="{8DD26B7B-E17C-40B6-AAAA-832EFF11A78C}" name="Pajamos _x000a_(GBO)" totalsRowFunction="sum" dataDxfId="482" totalsRowDxfId="481"/>
    <tableColumn id="5" xr3:uid="{CCF76EAF-9705-43FC-B856-4B0FFFCF68A9}" name="Pajamos _x000a_praeita sav._x000a_(GBO LW)" totalsRowLabel="429 936 €" dataDxfId="480" totalsRowDxfId="479" dataCellStyle="Normal 2 4"/>
    <tableColumn id="6" xr3:uid="{BADAE6EA-0D45-474C-96B5-52A9439D6091}" name="Pakitimas_x000a_(Change)" totalsRowFunction="custom" dataDxfId="478" totalsRowDxfId="477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76" totalsRowDxfId="475"/>
    <tableColumn id="8" xr3:uid="{7CD2C41B-7A10-45D9-B74E-D85ECF79F0E5}" name="Seansų sk. _x000a_(Show count)" dataDxfId="474" totalsRowDxfId="473"/>
    <tableColumn id="9" xr3:uid="{AEBF5C76-5C36-4D51-B7A1-4ED107A99CE0}" name="Lankomumo vid._x000a_(Average ADM)" dataDxfId="472" totalsRowDxfId="471">
      <calculatedColumnFormula>G3/H3</calculatedColumnFormula>
    </tableColumn>
    <tableColumn id="10" xr3:uid="{D2A408B5-1211-4AEA-BBCA-29C36481EC5C}" name="Kopijų sk. _x000a_(DCO count)" dataDxfId="470" totalsRowDxfId="469"/>
    <tableColumn id="11" xr3:uid="{6E4E500B-F8EA-47BB-AB13-92A3B61F6C3A}" name="Rodymo savaitė_x000a_(Week on screen)" dataDxfId="468" totalsRowDxfId="467"/>
    <tableColumn id="12" xr3:uid="{EC688DF0-1111-40F1-B6FF-BDD23CCE063D}" name="Bendros pajamos _x000a_(Total GBO)" dataDxfId="466" totalsRowDxfId="465"/>
    <tableColumn id="13" xr3:uid="{2CD6EB49-E98A-40C1-A633-88AD97E8A535}" name="Bendras žiūrovų sk._x000a_(Total ADM)" dataDxfId="464" totalsRowDxfId="463"/>
    <tableColumn id="14" xr3:uid="{F2FA6168-FFCA-4699-A421-35BF43635B32}" name="Premjeros data _x000a_(Release date)" dataDxfId="462" totalsRowDxfId="461"/>
    <tableColumn id="15" xr3:uid="{9179C102-0D8D-4AE1-8495-AF426C6D830B}" name="Platintojas _x000a_(Distributor)" totalsRowLabel=" " dataDxfId="460" totalsRowDxfId="459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58" dataDxfId="456" totalsRowDxfId="455" headerRowBorderDxfId="457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54" totalsRowDxfId="453"/>
    <tableColumn id="2" xr3:uid="{D57A085D-0741-495C-A459-31CB72854791}" name="#_x000a_LW" totalsRowLabel=" " dataDxfId="452" totalsRowDxfId="451"/>
    <tableColumn id="3" xr3:uid="{4F8F8D16-170C-4552-B1EC-7827016D313D}" name="Filmas _x000a_(Movie)" totalsRowLabel="Total (41)" dataDxfId="450" totalsRowDxfId="449"/>
    <tableColumn id="4" xr3:uid="{F932D292-A111-48B9-A11D-ADF9AD0C8E45}" name="Pajamos _x000a_(GBO)" totalsRowFunction="sum" dataDxfId="448" totalsRowDxfId="447"/>
    <tableColumn id="5" xr3:uid="{E4173A5A-4364-4AEA-8F5E-F2F959202291}" name="Pajamos _x000a_praeita sav._x000a_(GBO LW)" totalsRowLabel="647 727 €" dataDxfId="446" totalsRowDxfId="445"/>
    <tableColumn id="6" xr3:uid="{6CE5F88E-D8CC-4E51-95EE-61653C21D5E1}" name="Pakitimas_x000a_(Change)" totalsRowFunction="custom" dataDxfId="444" totalsRowDxfId="443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42" totalsRowDxfId="441"/>
    <tableColumn id="8" xr3:uid="{603521F0-533B-47E8-8A23-2079EAC29BE8}" name="Seansų sk. _x000a_(Show count)" dataDxfId="440" totalsRowDxfId="439"/>
    <tableColumn id="9" xr3:uid="{99F4791C-CFEA-494C-B513-C13DDF026AD3}" name="Lankomumo vid._x000a_(Average ADM)" dataDxfId="438" totalsRowDxfId="437">
      <calculatedColumnFormula>G3/H3</calculatedColumnFormula>
    </tableColumn>
    <tableColumn id="10" xr3:uid="{977D4C92-3476-4186-ABFD-B09D1A40423B}" name="Kopijų sk. _x000a_(DCO count)" dataDxfId="436" totalsRowDxfId="435"/>
    <tableColumn id="11" xr3:uid="{02886399-B9DD-4B94-A7FB-9981A53CF647}" name="Rodymo savaitė_x000a_(Week on screen)" dataDxfId="434" totalsRowDxfId="433"/>
    <tableColumn id="12" xr3:uid="{E450EF33-C950-479A-9154-C293FA8031BD}" name="Bendros pajamos _x000a_(Total GBO)" dataDxfId="432" totalsRowDxfId="431"/>
    <tableColumn id="13" xr3:uid="{AC41B317-5EAC-4BCD-B9BE-DACAC35A4E83}" name="Bendras žiūrovų sk._x000a_(Total ADM)" dataDxfId="430" totalsRowDxfId="429"/>
    <tableColumn id="14" xr3:uid="{C1DBC60B-B8CA-4F27-AD75-4F4DED1BDD26}" name="Premjeros data _x000a_(Release date)" dataDxfId="428" totalsRowDxfId="427"/>
    <tableColumn id="15" xr3:uid="{DB82A331-2A4E-4794-85EF-0CF1B9A50893}" name="Platintojas _x000a_(Distributor)" totalsRowLabel=" " dataDxfId="426" totalsRowDxfId="425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24" dataDxfId="422" totalsRowDxfId="421" headerRowBorderDxfId="423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20" totalsRowDxfId="419"/>
    <tableColumn id="2" xr3:uid="{1666A7C5-B896-49FF-8216-FDD9F4E6C9E7}" name="#_x000a_LW" totalsRowLabel=" " dataDxfId="418" totalsRowDxfId="417"/>
    <tableColumn id="3" xr3:uid="{18F33F2F-7367-4761-9E0D-A55391A21D1C}" name="Filmas _x000a_(Movie)" totalsRowLabel="Total (30)" dataDxfId="416" totalsRowDxfId="415"/>
    <tableColumn id="4" xr3:uid="{57D16090-DC90-45A1-BF08-360330DC5F42}" name="Pajamos _x000a_(GBO)" totalsRowFunction="sum" dataDxfId="414" totalsRowDxfId="413"/>
    <tableColumn id="5" xr3:uid="{0096575A-D330-49A8-B8D1-1F2E55B23594}" name="Pajamos _x000a_praeita sav._x000a_(GBO LW)" totalsRowLabel="438 830 €" dataDxfId="412" totalsRowDxfId="411"/>
    <tableColumn id="6" xr3:uid="{71CF2C8E-1599-4C34-9329-F526B442002D}" name="Pakitimas_x000a_(Change)" totalsRowFunction="custom" dataDxfId="410" totalsRowDxfId="409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408" totalsRowDxfId="407"/>
    <tableColumn id="8" xr3:uid="{D5913238-EA1E-4DF9-B5E8-A1D4FE3EC760}" name="Seansų sk. _x000a_(Show count)" dataDxfId="406" totalsRowDxfId="405"/>
    <tableColumn id="9" xr3:uid="{3FE918FA-DA5A-41F4-A72B-B0EBE3C33592}" name="Lankomumo vid._x000a_(Average ADM)" dataDxfId="404" totalsRowDxfId="403">
      <calculatedColumnFormula>G3/H3</calculatedColumnFormula>
    </tableColumn>
    <tableColumn id="10" xr3:uid="{D74EBCFE-66EE-4E26-8F4C-01C465440F89}" name="Kopijų sk. _x000a_(DCO count)" dataDxfId="402" totalsRowDxfId="401"/>
    <tableColumn id="11" xr3:uid="{EE08A27E-D253-4919-94C9-24C536736F58}" name="Rodymo savaitė_x000a_(Week on screen)" dataDxfId="400" totalsRowDxfId="399"/>
    <tableColumn id="12" xr3:uid="{FBBF9560-2327-4D55-A26A-5F15B9317969}" name="Bendros pajamos _x000a_(Total GBO)" dataDxfId="398" totalsRowDxfId="397"/>
    <tableColumn id="13" xr3:uid="{47E3122C-7495-44DD-A37B-257B3C9BA490}" name="Bendras žiūrovų sk._x000a_(Total ADM)" dataDxfId="396" totalsRowDxfId="395"/>
    <tableColumn id="14" xr3:uid="{B0FD3117-9F30-40ED-B9EB-67B755DFD046}" name="Premjeros data _x000a_(Release date)" dataDxfId="394" totalsRowDxfId="393"/>
    <tableColumn id="15" xr3:uid="{E7625413-15FE-4FBC-9B08-1520EE4184A7}" name="Platintojas _x000a_(Distributor)" totalsRowLabel=" " dataDxfId="392" totalsRowDxfId="391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390" dataDxfId="388" totalsRowDxfId="387" headerRowBorderDxfId="389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386" totalsRowDxfId="385"/>
    <tableColumn id="2" xr3:uid="{391E53E3-C116-4F20-BA61-92F78FDE8029}" name="#_x000a_LW" totalsRowLabel=" " dataDxfId="384" totalsRowDxfId="383"/>
    <tableColumn id="3" xr3:uid="{0EF21B36-1E38-46A6-AD8E-942473ABD866}" name="Filmas _x000a_(Movie)" totalsRowLabel="Total (37)" dataDxfId="382" totalsRowDxfId="381"/>
    <tableColumn id="4" xr3:uid="{DF7A334E-A874-43F6-88C0-3DB1EDAEFB3C}" name="Pajamos _x000a_(GBO)" totalsRowFunction="sum" dataDxfId="380" totalsRowDxfId="379"/>
    <tableColumn id="5" xr3:uid="{04EECB2E-D193-47C9-9664-D2ED55F6E53E}" name="Pajamos _x000a_praeita sav._x000a_(GBO LW)" totalsRowFunction="custom" dataDxfId="378" totalsRowDxfId="377">
      <totalsRowFormula>SUBTOTAL(109,Table1324567891011[Pajamos 
(GBO)])</totalsRowFormula>
    </tableColumn>
    <tableColumn id="6" xr3:uid="{D9360F8D-C76F-43BC-969F-C58FADB607BF}" name="Pakitimas_x000a_(Change)" totalsRowFunction="custom" dataDxfId="376" totalsRowDxfId="375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74" totalsRowDxfId="373"/>
    <tableColumn id="8" xr3:uid="{3FF82E2B-8658-4766-A319-8CCA18784E6B}" name="Seansų sk. _x000a_(Show count)" dataDxfId="372" totalsRowDxfId="371"/>
    <tableColumn id="9" xr3:uid="{A122C9C0-EA11-4E1C-9E9B-DACC5C86456E}" name="Lankomumo vid._x000a_(Average ADM)" dataDxfId="370" totalsRowDxfId="369">
      <calculatedColumnFormula>G3/H3</calculatedColumnFormula>
    </tableColumn>
    <tableColumn id="10" xr3:uid="{3EF7BCF3-98A5-4BD4-B8D4-7206AA0F0E55}" name="Kopijų sk. _x000a_(DCO count)" dataDxfId="368" totalsRowDxfId="367"/>
    <tableColumn id="11" xr3:uid="{AC581694-9309-4A2B-B7F4-7F213313FEEB}" name="Rodymo savaitė_x000a_(Week on screen)" dataDxfId="366" totalsRowDxfId="365"/>
    <tableColumn id="12" xr3:uid="{0623DB68-8C32-4B55-93CE-DC5E5D479546}" name="Bendros pajamos _x000a_(Total GBO)" dataDxfId="364" totalsRowDxfId="363"/>
    <tableColumn id="13" xr3:uid="{B951EBC4-FD27-4C4F-B5C2-24E937435A8E}" name="Bendras žiūrovų sk._x000a_(Total ADM)" dataDxfId="362" totalsRowDxfId="361"/>
    <tableColumn id="14" xr3:uid="{3CAC0817-6F47-4158-BC69-07A07FAB5A6C}" name="Premjeros data _x000a_(Release date)" dataDxfId="360" totalsRowDxfId="359"/>
    <tableColumn id="15" xr3:uid="{872499A5-6FF6-4E72-93C5-8D8D51705743}" name="Platintojas _x000a_(Distributor)" totalsRowLabel=" " dataDxfId="358" totalsRowDxfId="357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56" dataDxfId="354" totalsRowDxfId="353" headerRowBorderDxfId="355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52" totalsRowDxfId="351"/>
    <tableColumn id="2" xr3:uid="{D81A475C-6E1A-4CC5-95C5-8A7715F53525}" name="#_x000a_LW" totalsRowLabel=" " dataDxfId="350" totalsRowDxfId="349"/>
    <tableColumn id="3" xr3:uid="{CBF3724D-3D48-4A1B-86BA-655ACCFC0B93}" name="Filmas _x000a_(Movie)" totalsRowLabel="Total (35)" dataDxfId="348" totalsRowDxfId="347"/>
    <tableColumn id="4" xr3:uid="{693A8A79-EBA9-4B8F-B2E4-CCE446032BB7}" name="Pajamos _x000a_(GBO)" totalsRowFunction="sum" dataDxfId="346" totalsRowDxfId="345"/>
    <tableColumn id="5" xr3:uid="{6986E924-7DAD-4D3D-9855-0097B4AB3EA3}" name="Pajamos _x000a_praeita sav._x000a_(GBO LW)" totalsRowLabel="436 983 €" dataDxfId="344" totalsRowDxfId="343"/>
    <tableColumn id="6" xr3:uid="{51550285-A5F2-4BEB-A7CB-11F0A178A3DF}" name="Pakitimas_x000a_(Change)" totalsRowFunction="custom" dataDxfId="342" totalsRowDxfId="341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40" totalsRowDxfId="339"/>
    <tableColumn id="8" xr3:uid="{E1E02BC8-5379-4FA9-9ABE-41BFE39D97E2}" name="Seansų sk. _x000a_(Show count)" dataDxfId="338" totalsRowDxfId="337"/>
    <tableColumn id="9" xr3:uid="{1DF6DA76-F0D4-4BDF-AAAC-81FAF84CE776}" name="Lankomumo vid._x000a_(Average ADM)" dataDxfId="336" totalsRowDxfId="335">
      <calculatedColumnFormula>G3/H3</calculatedColumnFormula>
    </tableColumn>
    <tableColumn id="10" xr3:uid="{FBDDC412-1A00-4901-89C8-77EA56BFC03E}" name="Kopijų sk. _x000a_(DCO count)" dataDxfId="334" totalsRowDxfId="333"/>
    <tableColumn id="11" xr3:uid="{E135FB4B-B7DD-4806-97D4-4F4BADEADAEA}" name="Rodymo savaitė_x000a_(Week on screen)" dataDxfId="332" totalsRowDxfId="331"/>
    <tableColumn id="12" xr3:uid="{681BA0AC-1855-4D64-BC36-E41B38E85EE1}" name="Bendros pajamos _x000a_(Total GBO)" dataDxfId="330" totalsRowDxfId="329"/>
    <tableColumn id="13" xr3:uid="{2C45267F-BBDB-48CF-9DC2-6CC9D0FE8B9D}" name="Bendras žiūrovų sk._x000a_(Total ADM)" dataDxfId="328" totalsRowDxfId="327"/>
    <tableColumn id="14" xr3:uid="{52D2F4BA-3250-44E4-9292-6CCDAFA08104}" name="Premjeros data _x000a_(Release date)" dataDxfId="326" totalsRowDxfId="325"/>
    <tableColumn id="15" xr3:uid="{E2DB82CA-1F26-4047-81C3-E4626EF3076F}" name="Platintojas _x000a_(Distributor)" totalsRowLabel=" " dataDxfId="324" totalsRowDxfId="32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409-3324-41CF-8C1E-DB6102E8FB63}">
  <dimension ref="A1:O37"/>
  <sheetViews>
    <sheetView tabSelected="1" topLeftCell="A2" zoomScale="60" zoomScaleNormal="60" workbookViewId="0">
      <selection activeCell="A3" sqref="A3:A36"/>
    </sheetView>
  </sheetViews>
  <sheetFormatPr defaultColWidth="0" defaultRowHeight="12" zeroHeight="1" x14ac:dyDescent="0.2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0" t="s">
        <v>260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 t="s">
        <v>17</v>
      </c>
      <c r="C3" s="18" t="s">
        <v>262</v>
      </c>
      <c r="D3" s="28">
        <v>98120.03</v>
      </c>
      <c r="E3" s="28" t="s">
        <v>15</v>
      </c>
      <c r="F3" s="20" t="s">
        <v>15</v>
      </c>
      <c r="G3" s="29">
        <v>15342</v>
      </c>
      <c r="H3" s="21">
        <v>254</v>
      </c>
      <c r="I3" s="11">
        <f>G3/H3</f>
        <v>60.401574803149607</v>
      </c>
      <c r="J3" s="22">
        <v>16</v>
      </c>
      <c r="K3" s="21">
        <v>1</v>
      </c>
      <c r="L3" s="28">
        <v>98120.03</v>
      </c>
      <c r="M3" s="29">
        <v>15342</v>
      </c>
      <c r="N3" s="23">
        <v>45555</v>
      </c>
      <c r="O3" s="30" t="s">
        <v>263</v>
      </c>
    </row>
    <row r="4" spans="1:15" s="69" customFormat="1" ht="24.95" customHeight="1" x14ac:dyDescent="0.2">
      <c r="A4" s="17">
        <v>2</v>
      </c>
      <c r="B4" s="22">
        <v>1</v>
      </c>
      <c r="C4" s="18" t="s">
        <v>234</v>
      </c>
      <c r="D4" s="28">
        <v>33604.28</v>
      </c>
      <c r="E4" s="28">
        <v>51495.73</v>
      </c>
      <c r="F4" s="20">
        <f>(D4-E4)/E4</f>
        <v>-0.34743560291309594</v>
      </c>
      <c r="G4" s="29">
        <v>4615</v>
      </c>
      <c r="H4" s="21">
        <v>242</v>
      </c>
      <c r="I4" s="11">
        <f>G4/H4</f>
        <v>19.070247933884296</v>
      </c>
      <c r="J4" s="22">
        <v>15</v>
      </c>
      <c r="K4" s="21">
        <v>3</v>
      </c>
      <c r="L4" s="28">
        <v>141462.98000000001</v>
      </c>
      <c r="M4" s="29">
        <v>20251</v>
      </c>
      <c r="N4" s="23">
        <v>45541</v>
      </c>
      <c r="O4" s="30" t="s">
        <v>12</v>
      </c>
    </row>
    <row r="5" spans="1:15" s="69" customFormat="1" ht="24.95" customHeight="1" x14ac:dyDescent="0.2">
      <c r="A5" s="17">
        <v>3</v>
      </c>
      <c r="B5" s="22">
        <v>3</v>
      </c>
      <c r="C5" s="18" t="s">
        <v>191</v>
      </c>
      <c r="D5" s="28">
        <v>22937.67</v>
      </c>
      <c r="E5" s="28">
        <v>42788.639999999999</v>
      </c>
      <c r="F5" s="20">
        <f>(D5-E5)/E5</f>
        <v>-0.46393084706595022</v>
      </c>
      <c r="G5" s="29">
        <v>3459</v>
      </c>
      <c r="H5" s="21">
        <v>143</v>
      </c>
      <c r="I5" s="11">
        <f>G5/H5</f>
        <v>24.18881118881119</v>
      </c>
      <c r="J5" s="22">
        <v>15</v>
      </c>
      <c r="K5" s="21">
        <v>7</v>
      </c>
      <c r="L5" s="28">
        <v>823213.72</v>
      </c>
      <c r="M5" s="29">
        <v>113981</v>
      </c>
      <c r="N5" s="23">
        <v>45513</v>
      </c>
      <c r="O5" s="30" t="s">
        <v>61</v>
      </c>
    </row>
    <row r="6" spans="1:15" s="69" customFormat="1" ht="24.95" customHeight="1" x14ac:dyDescent="0.2">
      <c r="A6" s="17">
        <v>4</v>
      </c>
      <c r="B6" s="22">
        <v>2</v>
      </c>
      <c r="C6" s="18" t="s">
        <v>240</v>
      </c>
      <c r="D6" s="28">
        <v>21214.14</v>
      </c>
      <c r="E6" s="28">
        <v>43865.52</v>
      </c>
      <c r="F6" s="20">
        <f>(D6-E6)/E6</f>
        <v>-0.51638234312507858</v>
      </c>
      <c r="G6" s="29">
        <v>2896</v>
      </c>
      <c r="H6" s="21">
        <v>180</v>
      </c>
      <c r="I6" s="11">
        <f>G6/H6</f>
        <v>16.088888888888889</v>
      </c>
      <c r="J6" s="22">
        <v>18</v>
      </c>
      <c r="K6" s="21">
        <v>2</v>
      </c>
      <c r="L6" s="28">
        <v>74277.899999999994</v>
      </c>
      <c r="M6" s="29">
        <v>10263</v>
      </c>
      <c r="N6" s="23">
        <v>45548</v>
      </c>
      <c r="O6" s="30" t="s">
        <v>11</v>
      </c>
    </row>
    <row r="7" spans="1:15" s="69" customFormat="1" ht="24.95" customHeight="1" x14ac:dyDescent="0.2">
      <c r="A7" s="17">
        <v>5</v>
      </c>
      <c r="B7" s="22" t="s">
        <v>17</v>
      </c>
      <c r="C7" s="18" t="s">
        <v>258</v>
      </c>
      <c r="D7" s="28">
        <v>17843.96</v>
      </c>
      <c r="E7" s="28" t="s">
        <v>15</v>
      </c>
      <c r="F7" s="20" t="s">
        <v>15</v>
      </c>
      <c r="G7" s="29">
        <v>3166</v>
      </c>
      <c r="H7" s="21">
        <v>274</v>
      </c>
      <c r="I7" s="11">
        <f>G7/H7</f>
        <v>11.554744525547445</v>
      </c>
      <c r="J7" s="22">
        <v>25</v>
      </c>
      <c r="K7" s="21">
        <v>1</v>
      </c>
      <c r="L7" s="28">
        <v>22333.16</v>
      </c>
      <c r="M7" s="29">
        <v>3931</v>
      </c>
      <c r="N7" s="23">
        <v>45555</v>
      </c>
      <c r="O7" s="30" t="s">
        <v>259</v>
      </c>
    </row>
    <row r="8" spans="1:15" s="69" customFormat="1" ht="24.95" customHeight="1" x14ac:dyDescent="0.2">
      <c r="A8" s="17">
        <v>6</v>
      </c>
      <c r="B8" s="22">
        <v>4</v>
      </c>
      <c r="C8" s="18" t="s">
        <v>246</v>
      </c>
      <c r="D8" s="28">
        <v>15993.3</v>
      </c>
      <c r="E8" s="28">
        <v>38630.949999999997</v>
      </c>
      <c r="F8" s="20">
        <f>(D8-E8)/E8</f>
        <v>-0.58599775568553192</v>
      </c>
      <c r="G8" s="29">
        <v>2315</v>
      </c>
      <c r="H8" s="21">
        <v>108</v>
      </c>
      <c r="I8" s="11">
        <f>G8/H8</f>
        <v>21.435185185185187</v>
      </c>
      <c r="J8" s="22">
        <v>13</v>
      </c>
      <c r="K8" s="21">
        <v>2</v>
      </c>
      <c r="L8" s="28">
        <v>56249.93</v>
      </c>
      <c r="M8" s="29">
        <v>7465</v>
      </c>
      <c r="N8" s="23">
        <v>45548</v>
      </c>
      <c r="O8" s="30" t="s">
        <v>63</v>
      </c>
    </row>
    <row r="9" spans="1:15" s="69" customFormat="1" ht="24.95" customHeight="1" x14ac:dyDescent="0.2">
      <c r="A9" s="17">
        <v>7</v>
      </c>
      <c r="B9" s="22" t="s">
        <v>17</v>
      </c>
      <c r="C9" s="18" t="s">
        <v>253</v>
      </c>
      <c r="D9" s="28">
        <v>14252.43</v>
      </c>
      <c r="E9" s="20" t="s">
        <v>15</v>
      </c>
      <c r="F9" s="20" t="s">
        <v>15</v>
      </c>
      <c r="G9" s="29">
        <v>2088</v>
      </c>
      <c r="H9" s="21">
        <v>144</v>
      </c>
      <c r="I9" s="11">
        <f>G9/H9</f>
        <v>14.5</v>
      </c>
      <c r="J9" s="22">
        <v>12</v>
      </c>
      <c r="K9" s="21">
        <v>1</v>
      </c>
      <c r="L9" s="28">
        <v>14950.87</v>
      </c>
      <c r="M9" s="29">
        <v>2196</v>
      </c>
      <c r="N9" s="23">
        <v>45555</v>
      </c>
      <c r="O9" s="30" t="s">
        <v>11</v>
      </c>
    </row>
    <row r="10" spans="1:15" s="69" customFormat="1" ht="24.95" customHeight="1" x14ac:dyDescent="0.2">
      <c r="A10" s="17">
        <v>8</v>
      </c>
      <c r="B10" s="22">
        <v>5</v>
      </c>
      <c r="C10" s="18" t="s">
        <v>146</v>
      </c>
      <c r="D10" s="28">
        <v>12167.09</v>
      </c>
      <c r="E10" s="28">
        <v>21184.39</v>
      </c>
      <c r="F10" s="20">
        <f>(D10-E10)/E10</f>
        <v>-0.42565776026593166</v>
      </c>
      <c r="G10" s="29">
        <v>2179</v>
      </c>
      <c r="H10" s="21">
        <v>140</v>
      </c>
      <c r="I10" s="11">
        <f>G10/H10</f>
        <v>15.564285714285715</v>
      </c>
      <c r="J10" s="22">
        <v>11</v>
      </c>
      <c r="K10" s="21">
        <v>12</v>
      </c>
      <c r="L10" s="28">
        <v>1148090.54</v>
      </c>
      <c r="M10" s="29">
        <v>199207</v>
      </c>
      <c r="N10" s="23">
        <v>45478</v>
      </c>
      <c r="O10" s="30" t="s">
        <v>63</v>
      </c>
    </row>
    <row r="11" spans="1:15" ht="24.95" customHeight="1" x14ac:dyDescent="0.2">
      <c r="A11" s="17">
        <v>9</v>
      </c>
      <c r="B11" s="22">
        <v>6</v>
      </c>
      <c r="C11" s="18" t="s">
        <v>178</v>
      </c>
      <c r="D11" s="28">
        <v>9072.86</v>
      </c>
      <c r="E11" s="28">
        <v>16389.240000000002</v>
      </c>
      <c r="F11" s="20">
        <f>(D11-E11)/E11</f>
        <v>-0.44641362259628881</v>
      </c>
      <c r="G11" s="29">
        <v>1330</v>
      </c>
      <c r="H11" s="21">
        <v>68</v>
      </c>
      <c r="I11" s="11">
        <f>G11/H11</f>
        <v>19.558823529411764</v>
      </c>
      <c r="J11" s="22">
        <v>7</v>
      </c>
      <c r="K11" s="21">
        <v>9</v>
      </c>
      <c r="L11" s="28">
        <v>756989.48</v>
      </c>
      <c r="M11" s="29">
        <v>98306</v>
      </c>
      <c r="N11" s="23">
        <v>45499</v>
      </c>
      <c r="O11" s="30" t="s">
        <v>18</v>
      </c>
    </row>
    <row r="12" spans="1:15" s="69" customFormat="1" ht="24.95" customHeight="1" x14ac:dyDescent="0.2">
      <c r="A12" s="17">
        <v>10</v>
      </c>
      <c r="B12" s="22">
        <v>7</v>
      </c>
      <c r="C12" s="18" t="s">
        <v>239</v>
      </c>
      <c r="D12" s="28">
        <v>7605.63</v>
      </c>
      <c r="E12" s="28">
        <v>15759.09</v>
      </c>
      <c r="F12" s="20">
        <f>(D12-E12)/E12</f>
        <v>-0.51738139702229002</v>
      </c>
      <c r="G12" s="29">
        <v>1468</v>
      </c>
      <c r="H12" s="21">
        <v>100</v>
      </c>
      <c r="I12" s="11">
        <f>G12/H12</f>
        <v>14.68</v>
      </c>
      <c r="J12" s="22">
        <v>13</v>
      </c>
      <c r="K12" s="21">
        <v>3</v>
      </c>
      <c r="L12" s="28">
        <v>37669.089999999997</v>
      </c>
      <c r="M12" s="29">
        <v>7232</v>
      </c>
      <c r="N12" s="23">
        <v>45541</v>
      </c>
      <c r="O12" s="30" t="s">
        <v>14</v>
      </c>
    </row>
    <row r="13" spans="1:15" s="69" customFormat="1" ht="24.95" customHeight="1" x14ac:dyDescent="0.2">
      <c r="A13" s="17">
        <v>11</v>
      </c>
      <c r="B13" s="22" t="s">
        <v>23</v>
      </c>
      <c r="C13" s="18" t="s">
        <v>261</v>
      </c>
      <c r="D13" s="28">
        <v>7250.45</v>
      </c>
      <c r="E13" s="28" t="s">
        <v>15</v>
      </c>
      <c r="F13" s="20" t="s">
        <v>15</v>
      </c>
      <c r="G13" s="29">
        <v>1244</v>
      </c>
      <c r="H13" s="21">
        <v>17</v>
      </c>
      <c r="I13" s="11">
        <f>G13/H13</f>
        <v>73.17647058823529</v>
      </c>
      <c r="J13" s="22">
        <v>10</v>
      </c>
      <c r="K13" s="21">
        <v>0</v>
      </c>
      <c r="L13" s="28">
        <v>7250.45</v>
      </c>
      <c r="M13" s="29">
        <v>1244</v>
      </c>
      <c r="N13" s="23" t="s">
        <v>24</v>
      </c>
      <c r="O13" s="30" t="s">
        <v>11</v>
      </c>
    </row>
    <row r="14" spans="1:15" s="69" customFormat="1" ht="24.95" customHeight="1" x14ac:dyDescent="0.2">
      <c r="A14" s="17">
        <v>12</v>
      </c>
      <c r="B14" s="22" t="s">
        <v>17</v>
      </c>
      <c r="C14" s="18" t="s">
        <v>264</v>
      </c>
      <c r="D14" s="28">
        <v>6985.18</v>
      </c>
      <c r="E14" s="28" t="s">
        <v>15</v>
      </c>
      <c r="F14" s="20" t="s">
        <v>15</v>
      </c>
      <c r="G14" s="29">
        <v>1162</v>
      </c>
      <c r="H14" s="21">
        <v>84</v>
      </c>
      <c r="I14" s="11">
        <f>G14/H14</f>
        <v>13.833333333333334</v>
      </c>
      <c r="J14" s="22">
        <v>11</v>
      </c>
      <c r="K14" s="21">
        <v>1</v>
      </c>
      <c r="L14" s="28">
        <v>6985.18</v>
      </c>
      <c r="M14" s="29">
        <v>1162</v>
      </c>
      <c r="N14" s="23">
        <v>45555</v>
      </c>
      <c r="O14" s="30" t="s">
        <v>265</v>
      </c>
    </row>
    <row r="15" spans="1:15" ht="24.95" customHeight="1" x14ac:dyDescent="0.2">
      <c r="A15" s="17">
        <v>13</v>
      </c>
      <c r="B15" s="22">
        <v>8</v>
      </c>
      <c r="C15" s="18" t="s">
        <v>106</v>
      </c>
      <c r="D15" s="28">
        <v>6265.06</v>
      </c>
      <c r="E15" s="28">
        <v>11660.2</v>
      </c>
      <c r="F15" s="20">
        <f>(D15-E15)/E15</f>
        <v>-0.46269703778665888</v>
      </c>
      <c r="G15" s="29">
        <v>1145</v>
      </c>
      <c r="H15" s="21">
        <v>81</v>
      </c>
      <c r="I15" s="11">
        <f>G15/H15</f>
        <v>14.135802469135802</v>
      </c>
      <c r="J15" s="22">
        <v>10</v>
      </c>
      <c r="K15" s="21">
        <v>15</v>
      </c>
      <c r="L15" s="28">
        <v>1295840.08</v>
      </c>
      <c r="M15" s="29">
        <v>224216</v>
      </c>
      <c r="N15" s="23">
        <v>45457</v>
      </c>
      <c r="O15" s="30" t="s">
        <v>18</v>
      </c>
    </row>
    <row r="16" spans="1:15" s="69" customFormat="1" ht="24.95" customHeight="1" x14ac:dyDescent="0.2">
      <c r="A16" s="17">
        <v>14</v>
      </c>
      <c r="B16" s="22" t="s">
        <v>17</v>
      </c>
      <c r="C16" s="18" t="s">
        <v>255</v>
      </c>
      <c r="D16" s="28">
        <v>4509.2700000000004</v>
      </c>
      <c r="E16" s="20" t="s">
        <v>15</v>
      </c>
      <c r="F16" s="20" t="s">
        <v>15</v>
      </c>
      <c r="G16" s="29">
        <v>717</v>
      </c>
      <c r="H16" s="21">
        <v>64</v>
      </c>
      <c r="I16" s="11">
        <f>G16/H16</f>
        <v>11.203125</v>
      </c>
      <c r="J16" s="22">
        <v>14</v>
      </c>
      <c r="K16" s="21">
        <v>1</v>
      </c>
      <c r="L16" s="28">
        <v>4831.57</v>
      </c>
      <c r="M16" s="29" t="s">
        <v>266</v>
      </c>
      <c r="N16" s="23">
        <v>45555</v>
      </c>
      <c r="O16" s="30" t="s">
        <v>25</v>
      </c>
    </row>
    <row r="17" spans="1:15" s="69" customFormat="1" ht="24.95" customHeight="1" x14ac:dyDescent="0.2">
      <c r="A17" s="17">
        <v>15</v>
      </c>
      <c r="B17" s="22">
        <v>9</v>
      </c>
      <c r="C17" s="18" t="s">
        <v>242</v>
      </c>
      <c r="D17" s="28">
        <v>3279.26</v>
      </c>
      <c r="E17" s="28">
        <v>8540.99</v>
      </c>
      <c r="F17" s="20">
        <v>-0.61605621830724533</v>
      </c>
      <c r="G17" s="29">
        <v>483</v>
      </c>
      <c r="H17" s="21">
        <v>10</v>
      </c>
      <c r="I17" s="22">
        <f>G17/H17</f>
        <v>48.3</v>
      </c>
      <c r="J17" s="22">
        <v>5</v>
      </c>
      <c r="K17" s="21">
        <v>3</v>
      </c>
      <c r="L17" s="28">
        <v>26722.43</v>
      </c>
      <c r="M17" s="29">
        <v>3984</v>
      </c>
      <c r="N17" s="23">
        <v>45541</v>
      </c>
      <c r="O17" s="30" t="s">
        <v>243</v>
      </c>
    </row>
    <row r="18" spans="1:15" s="69" customFormat="1" ht="24.95" customHeight="1" x14ac:dyDescent="0.2">
      <c r="A18" s="17">
        <v>16</v>
      </c>
      <c r="B18" s="22">
        <v>11</v>
      </c>
      <c r="C18" s="18" t="s">
        <v>203</v>
      </c>
      <c r="D18" s="28">
        <v>3159.02</v>
      </c>
      <c r="E18" s="28">
        <v>7198.61</v>
      </c>
      <c r="F18" s="20">
        <f>(D18-E18)/E18</f>
        <v>-0.56116250220528685</v>
      </c>
      <c r="G18" s="29">
        <v>484</v>
      </c>
      <c r="H18" s="21">
        <v>22</v>
      </c>
      <c r="I18" s="11">
        <f>G18/H18</f>
        <v>22</v>
      </c>
      <c r="J18" s="22">
        <v>5</v>
      </c>
      <c r="K18" s="21">
        <v>6</v>
      </c>
      <c r="L18" s="28">
        <v>139872.41</v>
      </c>
      <c r="M18" s="29">
        <v>19692</v>
      </c>
      <c r="N18" s="23">
        <v>45520</v>
      </c>
      <c r="O18" s="30" t="s">
        <v>18</v>
      </c>
    </row>
    <row r="19" spans="1:15" s="69" customFormat="1" ht="24.95" customHeight="1" x14ac:dyDescent="0.2">
      <c r="A19" s="17">
        <v>17</v>
      </c>
      <c r="B19" s="22">
        <v>14</v>
      </c>
      <c r="C19" s="18" t="s">
        <v>206</v>
      </c>
      <c r="D19" s="28">
        <v>1454.7</v>
      </c>
      <c r="E19" s="28">
        <v>4423.4399999999996</v>
      </c>
      <c r="F19" s="20">
        <f>(D19-E19)/E19</f>
        <v>-0.67113829960392812</v>
      </c>
      <c r="G19" s="29">
        <v>209</v>
      </c>
      <c r="H19" s="21">
        <v>13</v>
      </c>
      <c r="I19" s="11">
        <f>G19/H19</f>
        <v>16.076923076923077</v>
      </c>
      <c r="J19" s="22">
        <v>2</v>
      </c>
      <c r="K19" s="21">
        <v>5</v>
      </c>
      <c r="L19" s="28">
        <v>59535.17</v>
      </c>
      <c r="M19" s="29">
        <v>9559</v>
      </c>
      <c r="N19" s="23">
        <v>45527</v>
      </c>
      <c r="O19" s="30" t="s">
        <v>12</v>
      </c>
    </row>
    <row r="20" spans="1:15" s="69" customFormat="1" ht="24.95" customHeight="1" x14ac:dyDescent="0.2">
      <c r="A20" s="17">
        <v>18</v>
      </c>
      <c r="B20" s="22">
        <v>12</v>
      </c>
      <c r="C20" s="18" t="s">
        <v>249</v>
      </c>
      <c r="D20" s="28">
        <v>1249</v>
      </c>
      <c r="E20" s="28">
        <v>5154</v>
      </c>
      <c r="F20" s="20">
        <f>(D20-E20)/E20</f>
        <v>-0.75766395032984091</v>
      </c>
      <c r="G20" s="29">
        <v>332</v>
      </c>
      <c r="H20" s="22" t="s">
        <v>15</v>
      </c>
      <c r="I20" s="22" t="s">
        <v>15</v>
      </c>
      <c r="J20" s="22">
        <v>14</v>
      </c>
      <c r="K20" s="21">
        <v>2</v>
      </c>
      <c r="L20" s="28">
        <v>6404</v>
      </c>
      <c r="M20" s="29">
        <v>1365</v>
      </c>
      <c r="N20" s="23">
        <v>45548</v>
      </c>
      <c r="O20" s="30" t="s">
        <v>13</v>
      </c>
    </row>
    <row r="21" spans="1:15" s="69" customFormat="1" ht="24.95" customHeight="1" x14ac:dyDescent="0.2">
      <c r="A21" s="17">
        <v>19</v>
      </c>
      <c r="B21" s="22">
        <v>15</v>
      </c>
      <c r="C21" s="18" t="s">
        <v>193</v>
      </c>
      <c r="D21" s="28">
        <v>1087.5999999999999</v>
      </c>
      <c r="E21" s="28">
        <v>2703.53</v>
      </c>
      <c r="F21" s="20">
        <f>(D21-E21)/E21</f>
        <v>-0.59771114061985631</v>
      </c>
      <c r="G21" s="29">
        <v>209</v>
      </c>
      <c r="H21" s="21">
        <v>19</v>
      </c>
      <c r="I21" s="22">
        <f>G21/H21</f>
        <v>11</v>
      </c>
      <c r="J21" s="22">
        <v>3</v>
      </c>
      <c r="K21" s="21">
        <v>7</v>
      </c>
      <c r="L21" s="28">
        <v>70615.509999999995</v>
      </c>
      <c r="M21" s="29">
        <v>13843</v>
      </c>
      <c r="N21" s="23">
        <v>45513</v>
      </c>
      <c r="O21" s="30" t="s">
        <v>11</v>
      </c>
    </row>
    <row r="22" spans="1:15" s="69" customFormat="1" ht="24.95" customHeight="1" x14ac:dyDescent="0.2">
      <c r="A22" s="17">
        <v>20</v>
      </c>
      <c r="B22" s="22">
        <v>21</v>
      </c>
      <c r="C22" s="18" t="s">
        <v>208</v>
      </c>
      <c r="D22" s="28">
        <v>731.19</v>
      </c>
      <c r="E22" s="28">
        <v>533.17999999999995</v>
      </c>
      <c r="F22" s="20">
        <f>(D22-E22)/E22</f>
        <v>0.37137552046213307</v>
      </c>
      <c r="G22" s="29">
        <v>211</v>
      </c>
      <c r="H22" s="22" t="s">
        <v>15</v>
      </c>
      <c r="I22" s="22" t="s">
        <v>15</v>
      </c>
      <c r="J22" s="22">
        <v>2</v>
      </c>
      <c r="K22" s="21">
        <v>6</v>
      </c>
      <c r="L22" s="28">
        <v>26899.83</v>
      </c>
      <c r="M22" s="29">
        <v>5233</v>
      </c>
      <c r="N22" s="23">
        <v>45520</v>
      </c>
      <c r="O22" s="30" t="s">
        <v>209</v>
      </c>
    </row>
    <row r="23" spans="1:15" s="69" customFormat="1" ht="24.95" customHeight="1" x14ac:dyDescent="0.2">
      <c r="A23" s="17">
        <v>21</v>
      </c>
      <c r="B23" s="22">
        <v>16</v>
      </c>
      <c r="C23" s="18" t="s">
        <v>250</v>
      </c>
      <c r="D23" s="28">
        <v>430</v>
      </c>
      <c r="E23" s="28">
        <v>1194.68</v>
      </c>
      <c r="F23" s="20">
        <f>(D23-E23)/E23</f>
        <v>-0.64007098135065454</v>
      </c>
      <c r="G23" s="29">
        <v>86</v>
      </c>
      <c r="H23" s="21">
        <v>7</v>
      </c>
      <c r="I23" s="22">
        <f>G23/H23</f>
        <v>12.285714285714286</v>
      </c>
      <c r="J23" s="22">
        <v>3</v>
      </c>
      <c r="K23" s="21">
        <v>2</v>
      </c>
      <c r="L23" s="28">
        <v>1624.68</v>
      </c>
      <c r="M23" s="29">
        <v>313</v>
      </c>
      <c r="N23" s="23">
        <v>45548</v>
      </c>
      <c r="O23" s="30" t="s">
        <v>251</v>
      </c>
    </row>
    <row r="24" spans="1:15" s="69" customFormat="1" ht="24.95" customHeight="1" x14ac:dyDescent="0.2">
      <c r="A24" s="17">
        <v>22</v>
      </c>
      <c r="B24" s="22">
        <v>17</v>
      </c>
      <c r="C24" s="18" t="s">
        <v>222</v>
      </c>
      <c r="D24" s="28">
        <v>404.66</v>
      </c>
      <c r="E24" s="28">
        <v>1010.18</v>
      </c>
      <c r="F24" s="20">
        <f>(D24-E24)/E24</f>
        <v>-0.59941792551822448</v>
      </c>
      <c r="G24" s="29">
        <v>59</v>
      </c>
      <c r="H24" s="21">
        <v>4</v>
      </c>
      <c r="I24" s="22">
        <f>G24/H24</f>
        <v>14.75</v>
      </c>
      <c r="J24" s="22">
        <v>1</v>
      </c>
      <c r="K24" s="21">
        <v>4</v>
      </c>
      <c r="L24" s="28">
        <v>22197.78</v>
      </c>
      <c r="M24" s="29">
        <v>3471</v>
      </c>
      <c r="N24" s="23">
        <v>45534</v>
      </c>
      <c r="O24" s="30" t="s">
        <v>66</v>
      </c>
    </row>
    <row r="25" spans="1:15" s="69" customFormat="1" ht="24.95" customHeight="1" x14ac:dyDescent="0.2">
      <c r="A25" s="17">
        <v>23</v>
      </c>
      <c r="B25" s="22">
        <v>10</v>
      </c>
      <c r="C25" s="18" t="s">
        <v>248</v>
      </c>
      <c r="D25" s="28">
        <v>249.41</v>
      </c>
      <c r="E25" s="28">
        <v>7422.13</v>
      </c>
      <c r="F25" s="20">
        <f>(D25-E25)/E25</f>
        <v>-0.96639643875814629</v>
      </c>
      <c r="G25" s="29">
        <v>43</v>
      </c>
      <c r="H25" s="22" t="s">
        <v>15</v>
      </c>
      <c r="I25" s="22" t="s">
        <v>15</v>
      </c>
      <c r="J25" s="22">
        <v>1</v>
      </c>
      <c r="K25" s="21">
        <v>2</v>
      </c>
      <c r="L25" s="28">
        <v>7740.83</v>
      </c>
      <c r="M25" s="29">
        <v>1119</v>
      </c>
      <c r="N25" s="23">
        <v>45548</v>
      </c>
      <c r="O25" s="30" t="s">
        <v>209</v>
      </c>
    </row>
    <row r="26" spans="1:15" ht="24.95" customHeight="1" x14ac:dyDescent="0.2">
      <c r="A26" s="17">
        <v>24</v>
      </c>
      <c r="B26" s="21" t="s">
        <v>15</v>
      </c>
      <c r="C26" s="18" t="s">
        <v>148</v>
      </c>
      <c r="D26" s="28">
        <v>217</v>
      </c>
      <c r="E26" s="28" t="s">
        <v>15</v>
      </c>
      <c r="F26" s="20" t="s">
        <v>15</v>
      </c>
      <c r="G26" s="29">
        <v>56</v>
      </c>
      <c r="H26" s="21">
        <v>2</v>
      </c>
      <c r="I26" s="22">
        <f>G26/H26</f>
        <v>28</v>
      </c>
      <c r="J26" s="22">
        <v>2</v>
      </c>
      <c r="K26" s="21" t="s">
        <v>15</v>
      </c>
      <c r="L26" s="28">
        <v>5827.14</v>
      </c>
      <c r="M26" s="29">
        <v>1018</v>
      </c>
      <c r="N26" s="23">
        <v>45471</v>
      </c>
      <c r="O26" s="30" t="s">
        <v>82</v>
      </c>
    </row>
    <row r="27" spans="1:15" ht="24.95" customHeight="1" x14ac:dyDescent="0.2">
      <c r="A27" s="17">
        <v>25</v>
      </c>
      <c r="B27" s="22">
        <v>20</v>
      </c>
      <c r="C27" s="18" t="s">
        <v>147</v>
      </c>
      <c r="D27" s="28">
        <v>112</v>
      </c>
      <c r="E27" s="28">
        <v>581.4</v>
      </c>
      <c r="F27" s="20">
        <f>(D27-E27)/E27</f>
        <v>-0.80736154110767111</v>
      </c>
      <c r="G27" s="29">
        <v>20</v>
      </c>
      <c r="H27" s="21">
        <v>1</v>
      </c>
      <c r="I27" s="22">
        <f>G27/H27</f>
        <v>20</v>
      </c>
      <c r="J27" s="22">
        <v>1</v>
      </c>
      <c r="K27" s="21">
        <v>12</v>
      </c>
      <c r="L27" s="28">
        <v>54532.46</v>
      </c>
      <c r="M27" s="29">
        <v>8258</v>
      </c>
      <c r="N27" s="23">
        <v>45478</v>
      </c>
      <c r="O27" s="30" t="s">
        <v>18</v>
      </c>
    </row>
    <row r="28" spans="1:15" s="69" customFormat="1" ht="24.95" customHeight="1" x14ac:dyDescent="0.2">
      <c r="A28" s="17">
        <v>26</v>
      </c>
      <c r="B28" s="22">
        <v>27</v>
      </c>
      <c r="C28" s="18" t="s">
        <v>232</v>
      </c>
      <c r="D28" s="28">
        <v>100</v>
      </c>
      <c r="E28" s="28">
        <v>212</v>
      </c>
      <c r="F28" s="20">
        <f>(D28-E28)/E28</f>
        <v>-0.52830188679245282</v>
      </c>
      <c r="G28" s="29">
        <v>76</v>
      </c>
      <c r="H28" s="22" t="s">
        <v>15</v>
      </c>
      <c r="I28" s="22" t="s">
        <v>15</v>
      </c>
      <c r="J28" s="22">
        <v>1</v>
      </c>
      <c r="K28" s="21">
        <v>4</v>
      </c>
      <c r="L28" s="28">
        <v>6337</v>
      </c>
      <c r="M28" s="29">
        <v>1041</v>
      </c>
      <c r="N28" s="23">
        <v>45534</v>
      </c>
      <c r="O28" s="30" t="s">
        <v>13</v>
      </c>
    </row>
    <row r="29" spans="1:15" s="69" customFormat="1" ht="24.95" customHeight="1" x14ac:dyDescent="0.2">
      <c r="A29" s="17">
        <v>27</v>
      </c>
      <c r="B29" s="22" t="s">
        <v>15</v>
      </c>
      <c r="C29" s="18" t="s">
        <v>47</v>
      </c>
      <c r="D29" s="28">
        <v>100</v>
      </c>
      <c r="E29" s="28" t="s">
        <v>15</v>
      </c>
      <c r="F29" s="20" t="s">
        <v>15</v>
      </c>
      <c r="G29" s="29">
        <v>27</v>
      </c>
      <c r="H29" s="21">
        <v>1</v>
      </c>
      <c r="I29" s="22">
        <f>G29/H29</f>
        <v>27</v>
      </c>
      <c r="J29" s="22">
        <v>1</v>
      </c>
      <c r="K29" s="21" t="s">
        <v>15</v>
      </c>
      <c r="L29" s="28">
        <v>24516.26</v>
      </c>
      <c r="M29" s="29">
        <v>4070</v>
      </c>
      <c r="N29" s="23">
        <v>45359</v>
      </c>
      <c r="O29" s="30" t="s">
        <v>66</v>
      </c>
    </row>
    <row r="30" spans="1:15" ht="24.95" customHeight="1" x14ac:dyDescent="0.2">
      <c r="A30" s="17">
        <v>28</v>
      </c>
      <c r="B30" s="22">
        <v>26</v>
      </c>
      <c r="C30" s="18" t="s">
        <v>223</v>
      </c>
      <c r="D30" s="28">
        <v>89</v>
      </c>
      <c r="E30" s="28">
        <v>249</v>
      </c>
      <c r="F30" s="20">
        <f>(D30-E30)/E30</f>
        <v>-0.64257028112449799</v>
      </c>
      <c r="G30" s="29">
        <v>18</v>
      </c>
      <c r="H30" s="22" t="s">
        <v>15</v>
      </c>
      <c r="I30" s="22" t="s">
        <v>15</v>
      </c>
      <c r="J30" s="22">
        <v>2</v>
      </c>
      <c r="K30" s="21">
        <v>5</v>
      </c>
      <c r="L30" s="28">
        <v>15695</v>
      </c>
      <c r="M30" s="29">
        <v>3301</v>
      </c>
      <c r="N30" s="23">
        <v>45527</v>
      </c>
      <c r="O30" s="30" t="s">
        <v>13</v>
      </c>
    </row>
    <row r="31" spans="1:15" s="69" customFormat="1" ht="24.95" customHeight="1" x14ac:dyDescent="0.2">
      <c r="A31" s="17">
        <v>29</v>
      </c>
      <c r="B31" s="22">
        <v>33</v>
      </c>
      <c r="C31" s="18" t="s">
        <v>149</v>
      </c>
      <c r="D31" s="28">
        <v>81</v>
      </c>
      <c r="E31" s="28">
        <v>60.4</v>
      </c>
      <c r="F31" s="20">
        <f>(D31-E31)/E31</f>
        <v>0.34105960264900664</v>
      </c>
      <c r="G31" s="29">
        <v>14</v>
      </c>
      <c r="H31" s="21">
        <v>1</v>
      </c>
      <c r="I31" s="22">
        <f>G31/H31</f>
        <v>14</v>
      </c>
      <c r="J31" s="22">
        <v>1</v>
      </c>
      <c r="K31" s="21" t="s">
        <v>15</v>
      </c>
      <c r="L31" s="28">
        <v>216320</v>
      </c>
      <c r="M31" s="29">
        <v>33475</v>
      </c>
      <c r="N31" s="23">
        <v>45191</v>
      </c>
      <c r="O31" s="30" t="s">
        <v>25</v>
      </c>
    </row>
    <row r="32" spans="1:15" ht="24.95" customHeight="1" x14ac:dyDescent="0.2">
      <c r="A32" s="17">
        <v>30</v>
      </c>
      <c r="B32" s="22">
        <v>36</v>
      </c>
      <c r="C32" s="18" t="s">
        <v>176</v>
      </c>
      <c r="D32" s="28">
        <v>40</v>
      </c>
      <c r="E32" s="28">
        <v>35</v>
      </c>
      <c r="F32" s="20">
        <f>(D32-E32)/E32</f>
        <v>0.14285714285714285</v>
      </c>
      <c r="G32" s="29">
        <v>8</v>
      </c>
      <c r="H32" s="22" t="s">
        <v>15</v>
      </c>
      <c r="I32" s="22" t="s">
        <v>15</v>
      </c>
      <c r="J32" s="22">
        <v>1</v>
      </c>
      <c r="K32" s="21">
        <v>10</v>
      </c>
      <c r="L32" s="28">
        <v>10960</v>
      </c>
      <c r="M32" s="29">
        <v>2368</v>
      </c>
      <c r="N32" s="23">
        <v>45492</v>
      </c>
      <c r="O32" s="30" t="s">
        <v>13</v>
      </c>
    </row>
    <row r="33" spans="1:15" ht="24.95" customHeight="1" x14ac:dyDescent="0.2">
      <c r="A33" s="17">
        <v>31</v>
      </c>
      <c r="B33" s="22">
        <v>19</v>
      </c>
      <c r="C33" s="18" t="s">
        <v>165</v>
      </c>
      <c r="D33" s="28">
        <v>33.6</v>
      </c>
      <c r="E33" s="28">
        <v>597.6</v>
      </c>
      <c r="F33" s="20">
        <f>(D33-E33)/E33</f>
        <v>-0.94377510040160639</v>
      </c>
      <c r="G33" s="29">
        <v>4</v>
      </c>
      <c r="H33" s="21">
        <v>1</v>
      </c>
      <c r="I33" s="22">
        <f>G33/H33</f>
        <v>4</v>
      </c>
      <c r="J33" s="22">
        <v>1</v>
      </c>
      <c r="K33" s="21">
        <v>10</v>
      </c>
      <c r="L33" s="28">
        <v>162259.94</v>
      </c>
      <c r="M33" s="29">
        <v>23697</v>
      </c>
      <c r="N33" s="23">
        <v>45492</v>
      </c>
      <c r="O33" s="30" t="s">
        <v>66</v>
      </c>
    </row>
    <row r="34" spans="1:15" ht="24.95" customHeight="1" x14ac:dyDescent="0.2">
      <c r="A34" s="17">
        <v>32</v>
      </c>
      <c r="B34" s="22">
        <v>22</v>
      </c>
      <c r="C34" s="18" t="s">
        <v>221</v>
      </c>
      <c r="D34" s="28">
        <v>16</v>
      </c>
      <c r="E34" s="28">
        <v>491.9</v>
      </c>
      <c r="F34" s="20">
        <f>(D34-E34)/E34</f>
        <v>-0.96747306363081931</v>
      </c>
      <c r="G34" s="29">
        <v>4</v>
      </c>
      <c r="H34" s="21">
        <v>2</v>
      </c>
      <c r="I34" s="22">
        <f>G34/H34</f>
        <v>2</v>
      </c>
      <c r="J34" s="22">
        <v>2</v>
      </c>
      <c r="K34" s="21">
        <v>4</v>
      </c>
      <c r="L34" s="28">
        <v>20574.650000000001</v>
      </c>
      <c r="M34" s="29">
        <v>4326</v>
      </c>
      <c r="N34" s="23">
        <v>45534</v>
      </c>
      <c r="O34" s="30" t="s">
        <v>66</v>
      </c>
    </row>
    <row r="35" spans="1:15" s="69" customFormat="1" ht="24.95" customHeight="1" x14ac:dyDescent="0.2">
      <c r="A35" s="17">
        <v>33</v>
      </c>
      <c r="B35" s="22">
        <v>34</v>
      </c>
      <c r="C35" s="18" t="s">
        <v>244</v>
      </c>
      <c r="D35" s="28">
        <v>11</v>
      </c>
      <c r="E35" s="28">
        <v>60.09</v>
      </c>
      <c r="F35" s="20">
        <f>(D35-E35)/E35</f>
        <v>-0.81694125478448998</v>
      </c>
      <c r="G35" s="29">
        <v>3</v>
      </c>
      <c r="H35" s="21">
        <v>3</v>
      </c>
      <c r="I35" s="22">
        <f>G35/H35</f>
        <v>1</v>
      </c>
      <c r="J35" s="22">
        <v>1</v>
      </c>
      <c r="K35" s="21">
        <v>3</v>
      </c>
      <c r="L35" s="28">
        <v>367.83</v>
      </c>
      <c r="M35" s="29">
        <v>78</v>
      </c>
      <c r="N35" s="23">
        <v>45541</v>
      </c>
      <c r="O35" s="30" t="s">
        <v>245</v>
      </c>
    </row>
    <row r="36" spans="1:15" s="69" customFormat="1" ht="24.95" customHeight="1" x14ac:dyDescent="0.2">
      <c r="A36" s="17">
        <v>34</v>
      </c>
      <c r="B36" s="22">
        <v>29</v>
      </c>
      <c r="C36" s="18" t="s">
        <v>185</v>
      </c>
      <c r="D36" s="28">
        <v>10</v>
      </c>
      <c r="E36" s="28">
        <v>154</v>
      </c>
      <c r="F36" s="20">
        <f>(D36-E36)/E36</f>
        <v>-0.93506493506493504</v>
      </c>
      <c r="G36" s="29">
        <v>2</v>
      </c>
      <c r="H36" s="21">
        <v>1</v>
      </c>
      <c r="I36" s="22">
        <f>G36/H36</f>
        <v>2</v>
      </c>
      <c r="J36" s="22">
        <v>1</v>
      </c>
      <c r="K36" s="21">
        <v>9</v>
      </c>
      <c r="L36" s="28">
        <v>38638.020000000004</v>
      </c>
      <c r="M36" s="29">
        <v>7739</v>
      </c>
      <c r="N36" s="23">
        <v>45499</v>
      </c>
      <c r="O36" s="30" t="s">
        <v>14</v>
      </c>
    </row>
    <row r="37" spans="1:15" ht="24.95" customHeight="1" x14ac:dyDescent="0.2">
      <c r="A37" s="46"/>
      <c r="B37" s="57" t="s">
        <v>26</v>
      </c>
      <c r="C37" s="48" t="s">
        <v>229</v>
      </c>
      <c r="D37" s="49">
        <f>SUBTOTAL(109,Table13245678910111213141517161828[Pajamos 
(GBO)])</f>
        <v>290675.78999999992</v>
      </c>
      <c r="E37" s="49" t="s">
        <v>247</v>
      </c>
      <c r="F37" s="50">
        <f t="shared" ref="F37" si="0">(D37-E37)/E37</f>
        <v>0.34607646462260838</v>
      </c>
      <c r="G37" s="52">
        <f>SUBTOTAL(109,Table13245678910111213141517161828[Žiūrovų sk. 
(ADM)])</f>
        <v>45474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20" zoomScale="60" zoomScaleNormal="60" workbookViewId="0">
      <selection activeCell="C35" sqref="C3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175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 x14ac:dyDescent="0.2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 x14ac:dyDescent="0.2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 x14ac:dyDescent="0.2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 x14ac:dyDescent="0.2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 x14ac:dyDescent="0.2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 x14ac:dyDescent="0.2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 x14ac:dyDescent="0.15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 x14ac:dyDescent="0.15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 x14ac:dyDescent="0.15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 x14ac:dyDescent="0.15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 x14ac:dyDescent="0.15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 x14ac:dyDescent="0.2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 x14ac:dyDescent="0.2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 x14ac:dyDescent="0.2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 x14ac:dyDescent="0.2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 x14ac:dyDescent="0.2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 x14ac:dyDescent="0.2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 x14ac:dyDescent="0.15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 x14ac:dyDescent="0.2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162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 x14ac:dyDescent="0.2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 x14ac:dyDescent="0.2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 x14ac:dyDescent="0.2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 x14ac:dyDescent="0.2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 x14ac:dyDescent="0.2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 x14ac:dyDescent="0.2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 x14ac:dyDescent="0.2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 x14ac:dyDescent="0.2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 x14ac:dyDescent="0.2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 x14ac:dyDescent="0.2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 x14ac:dyDescent="0.15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 x14ac:dyDescent="0.15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 x14ac:dyDescent="0.15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 x14ac:dyDescent="0.15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 x14ac:dyDescent="0.15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 x14ac:dyDescent="0.2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 x14ac:dyDescent="0.2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 x14ac:dyDescent="0.2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 x14ac:dyDescent="0.2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6" sqref="C26:O2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161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 x14ac:dyDescent="0.2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 x14ac:dyDescent="0.2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 x14ac:dyDescent="0.2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 x14ac:dyDescent="0.2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 x14ac:dyDescent="0.2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 x14ac:dyDescent="0.2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 x14ac:dyDescent="0.2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 x14ac:dyDescent="0.2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 x14ac:dyDescent="0.2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 x14ac:dyDescent="0.2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 x14ac:dyDescent="0.2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 x14ac:dyDescent="0.2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 x14ac:dyDescent="0.2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 x14ac:dyDescent="0.2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 x14ac:dyDescent="0.2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 x14ac:dyDescent="0.15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 x14ac:dyDescent="0.15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 x14ac:dyDescent="0.15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 x14ac:dyDescent="0.15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 x14ac:dyDescent="0.15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 x14ac:dyDescent="0.15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 x14ac:dyDescent="0.2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 x14ac:dyDescent="0.2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 x14ac:dyDescent="0.15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 x14ac:dyDescent="0.2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160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 x14ac:dyDescent="0.2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 x14ac:dyDescent="0.2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 x14ac:dyDescent="0.2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 x14ac:dyDescent="0.2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 x14ac:dyDescent="0.2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 x14ac:dyDescent="0.2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 x14ac:dyDescent="0.2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 x14ac:dyDescent="0.2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 x14ac:dyDescent="0.2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 x14ac:dyDescent="0.2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 x14ac:dyDescent="0.2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 x14ac:dyDescent="0.15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 x14ac:dyDescent="0.15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 x14ac:dyDescent="0.15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 x14ac:dyDescent="0.15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 x14ac:dyDescent="0.2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 x14ac:dyDescent="0.15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 x14ac:dyDescent="0.2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 x14ac:dyDescent="0.2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6" zoomScale="60" zoomScaleNormal="60" workbookViewId="0">
      <selection activeCell="C32" sqref="C32:O3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140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 x14ac:dyDescent="0.2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 x14ac:dyDescent="0.2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 x14ac:dyDescent="0.2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 x14ac:dyDescent="0.2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 x14ac:dyDescent="0.2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 x14ac:dyDescent="0.2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 x14ac:dyDescent="0.2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 x14ac:dyDescent="0.2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 x14ac:dyDescent="0.2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 x14ac:dyDescent="0.2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 x14ac:dyDescent="0.2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 x14ac:dyDescent="0.15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 x14ac:dyDescent="0.15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 x14ac:dyDescent="0.15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 x14ac:dyDescent="0.15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 x14ac:dyDescent="0.15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 x14ac:dyDescent="0.15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 x14ac:dyDescent="0.15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 x14ac:dyDescent="0.15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 x14ac:dyDescent="0.15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 x14ac:dyDescent="0.15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 x14ac:dyDescent="0.15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 x14ac:dyDescent="0.15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 x14ac:dyDescent="0.15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 x14ac:dyDescent="0.15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 x14ac:dyDescent="0.15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 x14ac:dyDescent="0.15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 x14ac:dyDescent="0.15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 x14ac:dyDescent="0.2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3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114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 x14ac:dyDescent="0.2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 x14ac:dyDescent="0.2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 x14ac:dyDescent="0.2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 x14ac:dyDescent="0.2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 x14ac:dyDescent="0.15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 x14ac:dyDescent="0.15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 x14ac:dyDescent="0.15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 x14ac:dyDescent="0.15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 x14ac:dyDescent="0.15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 x14ac:dyDescent="0.15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 x14ac:dyDescent="0.15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 x14ac:dyDescent="0.15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 x14ac:dyDescent="0.15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 x14ac:dyDescent="0.15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 x14ac:dyDescent="0.15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 x14ac:dyDescent="0.15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 x14ac:dyDescent="0.15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 x14ac:dyDescent="0.15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 x14ac:dyDescent="0.15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 x14ac:dyDescent="0.15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 x14ac:dyDescent="0.15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 x14ac:dyDescent="0.15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 x14ac:dyDescent="0.15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 x14ac:dyDescent="0.2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 x14ac:dyDescent="0.15">
      <c r="F46" s="3"/>
      <c r="L46" s="2"/>
    </row>
    <row r="47" spans="1:15" ht="11.25" hidden="1" x14ac:dyDescent="0.15">
      <c r="F47" s="3"/>
      <c r="L47" s="2"/>
    </row>
    <row r="48" spans="1:15" ht="11.25" hidden="1" x14ac:dyDescent="0.15">
      <c r="F48" s="3"/>
      <c r="L48" s="2"/>
    </row>
    <row r="49" spans="6:12" ht="11.25" hidden="1" x14ac:dyDescent="0.15">
      <c r="F49" s="3"/>
      <c r="L49" s="2"/>
    </row>
    <row r="50" spans="6:12" ht="11.25" hidden="1" x14ac:dyDescent="0.15">
      <c r="F50" s="3"/>
      <c r="L50" s="2"/>
    </row>
    <row r="51" spans="6:12" ht="11.25" hidden="1" x14ac:dyDescent="0.15">
      <c r="F51" s="3"/>
      <c r="L51" s="2"/>
    </row>
    <row r="52" spans="6:12" ht="11.25" hidden="1" x14ac:dyDescent="0.15">
      <c r="F52" s="3"/>
      <c r="L52" s="2"/>
    </row>
    <row r="53" spans="6:12" ht="11.25" hidden="1" x14ac:dyDescent="0.15">
      <c r="F53" s="3"/>
      <c r="L53" s="2"/>
    </row>
    <row r="54" spans="6:12" ht="11.25" hidden="1" x14ac:dyDescent="0.15">
      <c r="F54" s="3"/>
      <c r="L54" s="2"/>
    </row>
    <row r="55" spans="6:12" ht="11.25" hidden="1" x14ac:dyDescent="0.15">
      <c r="F55" s="3"/>
      <c r="L55" s="2"/>
    </row>
    <row r="56" spans="6:12" ht="11.25" hidden="1" x14ac:dyDescent="0.15">
      <c r="F56" s="3"/>
      <c r="L56" s="2"/>
    </row>
    <row r="57" spans="6:12" ht="11.25" hidden="1" x14ac:dyDescent="0.15">
      <c r="F57" s="3"/>
      <c r="L57" s="2"/>
    </row>
    <row r="58" spans="6:12" ht="11.25" hidden="1" x14ac:dyDescent="0.15">
      <c r="F58" s="3"/>
      <c r="L58" s="2"/>
    </row>
    <row r="59" spans="6:12" ht="11.25" hidden="1" x14ac:dyDescent="0.15">
      <c r="F59" s="3"/>
    </row>
    <row r="60" spans="6:12" ht="11.25" hidden="1" x14ac:dyDescent="0.15">
      <c r="F60" s="3"/>
    </row>
    <row r="61" spans="6:12" ht="11.25" hidden="1" x14ac:dyDescent="0.15">
      <c r="F61" s="3"/>
    </row>
    <row r="62" spans="6:12" ht="11.25" hidden="1" x14ac:dyDescent="0.15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8" zoomScale="60" zoomScaleNormal="60" workbookViewId="0">
      <selection activeCell="C33" sqref="C33:O33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 x14ac:dyDescent="0.2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 x14ac:dyDescent="0.2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 x14ac:dyDescent="0.2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 x14ac:dyDescent="0.2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 x14ac:dyDescent="0.2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 x14ac:dyDescent="0.2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 x14ac:dyDescent="0.2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 x14ac:dyDescent="0.2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 x14ac:dyDescent="0.2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 x14ac:dyDescent="0.2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 x14ac:dyDescent="0.15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 x14ac:dyDescent="0.15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 x14ac:dyDescent="0.15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 x14ac:dyDescent="0.15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 x14ac:dyDescent="0.15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 x14ac:dyDescent="0.15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 x14ac:dyDescent="0.15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 x14ac:dyDescent="0.15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 x14ac:dyDescent="0.15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 x14ac:dyDescent="0.15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 x14ac:dyDescent="0.15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 x14ac:dyDescent="0.15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 x14ac:dyDescent="0.15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 x14ac:dyDescent="0.15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 x14ac:dyDescent="0.15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 x14ac:dyDescent="0.15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 x14ac:dyDescent="0.15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 x14ac:dyDescent="0.15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 x14ac:dyDescent="0.15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 x14ac:dyDescent="0.15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 x14ac:dyDescent="0.15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 x14ac:dyDescent="0.2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 x14ac:dyDescent="0.2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 x14ac:dyDescent="0.2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 x14ac:dyDescent="0.2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 x14ac:dyDescent="0.15">
      <c r="F51" s="3"/>
      <c r="L51" s="2"/>
    </row>
    <row r="52" spans="1:16" ht="11.25" hidden="1" x14ac:dyDescent="0.15">
      <c r="F52" s="3"/>
      <c r="L52" s="2"/>
    </row>
    <row r="53" spans="1:16" ht="11.25" hidden="1" x14ac:dyDescent="0.15">
      <c r="F53" s="3"/>
      <c r="L53" s="2"/>
    </row>
    <row r="54" spans="1:16" ht="11.25" hidden="1" x14ac:dyDescent="0.15">
      <c r="F54" s="3"/>
      <c r="L54" s="2"/>
    </row>
    <row r="55" spans="1:16" ht="11.25" hidden="1" x14ac:dyDescent="0.15">
      <c r="F55" s="3"/>
      <c r="L55" s="2"/>
    </row>
    <row r="56" spans="1:16" ht="11.25" hidden="1" x14ac:dyDescent="0.15">
      <c r="F56" s="3"/>
      <c r="L56" s="2"/>
    </row>
    <row r="57" spans="1:16" ht="11.25" hidden="1" x14ac:dyDescent="0.15">
      <c r="F57" s="3"/>
      <c r="L57" s="2"/>
    </row>
    <row r="58" spans="1:16" ht="11.25" hidden="1" x14ac:dyDescent="0.15">
      <c r="F58" s="3"/>
      <c r="L58" s="2"/>
    </row>
    <row r="59" spans="1:16" ht="11.25" hidden="1" x14ac:dyDescent="0.15">
      <c r="F59" s="3"/>
      <c r="L59" s="2"/>
    </row>
    <row r="60" spans="1:16" ht="11.25" hidden="1" x14ac:dyDescent="0.15">
      <c r="F60" s="3"/>
      <c r="L60" s="2"/>
    </row>
    <row r="61" spans="1:16" ht="11.25" hidden="1" x14ac:dyDescent="0.15">
      <c r="F61" s="3"/>
      <c r="L61" s="2"/>
    </row>
    <row r="62" spans="1:16" ht="11.25" hidden="1" x14ac:dyDescent="0.15">
      <c r="F62" s="3"/>
      <c r="L62" s="2"/>
    </row>
    <row r="63" spans="1:16" ht="11.25" hidden="1" x14ac:dyDescent="0.15">
      <c r="F63" s="3"/>
      <c r="L63" s="2"/>
    </row>
    <row r="64" spans="1:16" ht="11.25" hidden="1" x14ac:dyDescent="0.15">
      <c r="F64" s="3"/>
    </row>
    <row r="65" spans="6:6" ht="11.25" hidden="1" x14ac:dyDescent="0.15">
      <c r="F65" s="3"/>
    </row>
    <row r="66" spans="6:6" ht="11.25" hidden="1" x14ac:dyDescent="0.15">
      <c r="F66" s="3"/>
    </row>
    <row r="67" spans="6:6" ht="11.25" hidden="1" x14ac:dyDescent="0.15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71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 x14ac:dyDescent="0.2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 x14ac:dyDescent="0.2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 x14ac:dyDescent="0.2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 x14ac:dyDescent="0.2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 x14ac:dyDescent="0.2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 x14ac:dyDescent="0.2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 x14ac:dyDescent="0.2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 x14ac:dyDescent="0.2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 x14ac:dyDescent="0.15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 x14ac:dyDescent="0.15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 x14ac:dyDescent="0.15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 x14ac:dyDescent="0.15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 x14ac:dyDescent="0.15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 x14ac:dyDescent="0.15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 x14ac:dyDescent="0.15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 x14ac:dyDescent="0.15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 x14ac:dyDescent="0.15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 x14ac:dyDescent="0.15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 x14ac:dyDescent="0.15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 x14ac:dyDescent="0.15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 x14ac:dyDescent="0.15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 x14ac:dyDescent="0.15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 x14ac:dyDescent="0.2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  <c r="L52" s="2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  <row r="56" spans="6:12" hidden="1" x14ac:dyDescent="0.15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72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 x14ac:dyDescent="0.2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 x14ac:dyDescent="0.2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 x14ac:dyDescent="0.2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 x14ac:dyDescent="0.2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 x14ac:dyDescent="0.2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 x14ac:dyDescent="0.2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 x14ac:dyDescent="0.2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 x14ac:dyDescent="0.2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 x14ac:dyDescent="0.2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 x14ac:dyDescent="0.2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 x14ac:dyDescent="0.15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 x14ac:dyDescent="0.15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 x14ac:dyDescent="0.15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 x14ac:dyDescent="0.15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 x14ac:dyDescent="0.15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 x14ac:dyDescent="0.15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 x14ac:dyDescent="0.15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 x14ac:dyDescent="0.15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 x14ac:dyDescent="0.15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 x14ac:dyDescent="0.15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 x14ac:dyDescent="0.15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 x14ac:dyDescent="0.15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 x14ac:dyDescent="0.15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 x14ac:dyDescent="0.2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topLeftCell="A3" zoomScale="60" zoomScaleNormal="60" workbookViewId="0">
      <selection activeCell="C12" sqref="C1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252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 t="shared" ref="I3:I8" si="0"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 t="shared" si="0"/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 x14ac:dyDescent="0.2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 t="shared" si="0"/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 t="shared" si="0"/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 t="shared" si="0"/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 x14ac:dyDescent="0.2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 t="shared" si="0"/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 x14ac:dyDescent="0.2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 x14ac:dyDescent="0.2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 x14ac:dyDescent="0.2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 t="shared" ref="I15:I22" si="1"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 x14ac:dyDescent="0.2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 t="shared" si="1"/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 x14ac:dyDescent="0.2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 t="shared" si="1"/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 x14ac:dyDescent="0.2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 t="shared" si="1"/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 x14ac:dyDescent="0.2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 t="shared" si="1"/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 t="shared" si="1"/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 x14ac:dyDescent="0.2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 t="shared" si="1"/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 x14ac:dyDescent="0.15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 t="shared" si="1"/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 x14ac:dyDescent="0.15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 x14ac:dyDescent="0.15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 x14ac:dyDescent="0.15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 x14ac:dyDescent="0.15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 x14ac:dyDescent="0.15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 x14ac:dyDescent="0.2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 x14ac:dyDescent="0.2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 x14ac:dyDescent="0.2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 t="shared" ref="F31:F36" si="2"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 x14ac:dyDescent="0.2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 t="shared" si="2"/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 x14ac:dyDescent="0.2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 t="shared" si="2"/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 x14ac:dyDescent="0.2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 t="shared" si="2"/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 x14ac:dyDescent="0.2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 t="shared" si="2"/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 t="shared" si="2"/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 x14ac:dyDescent="0.2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3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6" zoomScale="60" zoomScaleNormal="60" workbookViewId="0">
      <selection activeCell="C14" sqref="C1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238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 x14ac:dyDescent="0.2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 x14ac:dyDescent="0.2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 x14ac:dyDescent="0.2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 x14ac:dyDescent="0.2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 x14ac:dyDescent="0.2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 x14ac:dyDescent="0.15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 x14ac:dyDescent="0.15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 x14ac:dyDescent="0.15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 x14ac:dyDescent="0.15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 x14ac:dyDescent="0.2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 x14ac:dyDescent="0.2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 x14ac:dyDescent="0.2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 x14ac:dyDescent="0.2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 x14ac:dyDescent="0.2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14" zoomScale="60" zoomScaleNormal="60" workbookViewId="0">
      <selection activeCell="C39" sqref="C39:O3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231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 x14ac:dyDescent="0.2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 x14ac:dyDescent="0.2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 x14ac:dyDescent="0.2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 x14ac:dyDescent="0.2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 x14ac:dyDescent="0.2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 x14ac:dyDescent="0.15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 x14ac:dyDescent="0.15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 x14ac:dyDescent="0.15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 x14ac:dyDescent="0.15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 x14ac:dyDescent="0.2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 x14ac:dyDescent="0.2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 x14ac:dyDescent="0.2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 x14ac:dyDescent="0.2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 x14ac:dyDescent="0.2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 x14ac:dyDescent="0.2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 x14ac:dyDescent="0.2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 x14ac:dyDescent="0.2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 x14ac:dyDescent="0.2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 x14ac:dyDescent="0.2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C30" sqref="C30:O3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220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 x14ac:dyDescent="0.2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 x14ac:dyDescent="0.2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 x14ac:dyDescent="0.2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 x14ac:dyDescent="0.15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 x14ac:dyDescent="0.15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 x14ac:dyDescent="0.15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 x14ac:dyDescent="0.2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 x14ac:dyDescent="0.2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 x14ac:dyDescent="0.2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 x14ac:dyDescent="0.2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13" zoomScale="60" zoomScaleNormal="60" workbookViewId="0">
      <selection activeCell="B27" sqref="B27:O2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205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 x14ac:dyDescent="0.2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 x14ac:dyDescent="0.2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 x14ac:dyDescent="0.2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 x14ac:dyDescent="0.2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 x14ac:dyDescent="0.2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 x14ac:dyDescent="0.15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 x14ac:dyDescent="0.15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 x14ac:dyDescent="0.15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 x14ac:dyDescent="0.2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 x14ac:dyDescent="0.2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 x14ac:dyDescent="0.2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 x14ac:dyDescent="0.2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 x14ac:dyDescent="0.2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 x14ac:dyDescent="0.2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95" customHeight="1" x14ac:dyDescent="0.2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 x14ac:dyDescent="0.2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 x14ac:dyDescent="0.2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B24" sqref="B24:O2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197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 x14ac:dyDescent="0.2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 x14ac:dyDescent="0.2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 x14ac:dyDescent="0.2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 x14ac:dyDescent="0.2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 x14ac:dyDescent="0.15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 x14ac:dyDescent="0.15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 x14ac:dyDescent="0.15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 x14ac:dyDescent="0.15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 x14ac:dyDescent="0.2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 x14ac:dyDescent="0.2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 x14ac:dyDescent="0.2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 x14ac:dyDescent="0.2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38" sqref="C38:O3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190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 x14ac:dyDescent="0.2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 x14ac:dyDescent="0.2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 x14ac:dyDescent="0.2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 x14ac:dyDescent="0.2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 x14ac:dyDescent="0.2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 x14ac:dyDescent="0.2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 x14ac:dyDescent="0.2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 x14ac:dyDescent="0.2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 x14ac:dyDescent="0.2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 x14ac:dyDescent="0.2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 x14ac:dyDescent="0.2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 x14ac:dyDescent="0.2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 x14ac:dyDescent="0.2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 x14ac:dyDescent="0.2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L15" sqref="L15:M1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0" t="s">
        <v>183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 x14ac:dyDescent="0.2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 x14ac:dyDescent="0.2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 x14ac:dyDescent="0.2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 x14ac:dyDescent="0.2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 x14ac:dyDescent="0.2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 x14ac:dyDescent="0.15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 x14ac:dyDescent="0.15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 x14ac:dyDescent="0.2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 x14ac:dyDescent="0.2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 x14ac:dyDescent="0.2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 x14ac:dyDescent="0.2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 x14ac:dyDescent="0.2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09.20-09.26</vt:lpstr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2024-09-27T12:44:15Z</dcterms:modified>
</cp:coreProperties>
</file>